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" windowWidth="15180" windowHeight="8580" tabRatio="959" activeTab="1"/>
  </bookViews>
  <sheets>
    <sheet name="Kap. roz." sheetId="1" r:id="rId1"/>
    <sheet name="Progr. roz." sheetId="2" r:id="rId2"/>
  </sheets>
  <definedNames>
    <definedName name="_xlnm.Print_Area" localSheetId="0">'Kap. roz.'!$A$1:$U$85</definedName>
  </definedNames>
  <calcPr fullCalcOnLoad="1"/>
</workbook>
</file>

<file path=xl/sharedStrings.xml><?xml version="1.0" encoding="utf-8"?>
<sst xmlns="http://schemas.openxmlformats.org/spreadsheetml/2006/main" count="530" uniqueCount="343">
  <si>
    <t>Podporná činnosť - správa obce</t>
  </si>
  <si>
    <t>Splácanie úrokov a platby súvisiace s úvermi</t>
  </si>
  <si>
    <t>Obce - hlásenie pobytu občanov a reg.obyv.</t>
  </si>
  <si>
    <t>05.1.0.</t>
  </si>
  <si>
    <t>Nakladanie s odpadmi</t>
  </si>
  <si>
    <r>
      <t xml:space="preserve">Obce,   </t>
    </r>
    <r>
      <rPr>
        <sz val="9"/>
        <rFont val="Arial CE"/>
        <family val="0"/>
      </rPr>
      <t>z toho:</t>
    </r>
  </si>
  <si>
    <t>01.1.2.</t>
  </si>
  <si>
    <t>Finančná a rozpočtová oblasť - audit</t>
  </si>
  <si>
    <t>Stravovanie</t>
  </si>
  <si>
    <t>Sociálny fond</t>
  </si>
  <si>
    <t>spolu</t>
  </si>
  <si>
    <t>Poplatky banke</t>
  </si>
  <si>
    <t>19</t>
  </si>
  <si>
    <t>ukazovateľ</t>
  </si>
  <si>
    <t>1</t>
  </si>
  <si>
    <t>2</t>
  </si>
  <si>
    <t>3</t>
  </si>
  <si>
    <t>4</t>
  </si>
  <si>
    <t>5</t>
  </si>
  <si>
    <t>Obce</t>
  </si>
  <si>
    <t>funkčná</t>
  </si>
  <si>
    <t>ekonomická klasifikácia</t>
  </si>
  <si>
    <t>Rozpočet</t>
  </si>
  <si>
    <t xml:space="preserve">Dohody </t>
  </si>
  <si>
    <t>Poistenie</t>
  </si>
  <si>
    <t>Vývoz odpadu</t>
  </si>
  <si>
    <t>Odmeny pre poslancov</t>
  </si>
  <si>
    <t xml:space="preserve">Sklad materiálu CO-energie, materiál, údržba </t>
  </si>
  <si>
    <t>Materiál - tonery, pásky, médiá</t>
  </si>
  <si>
    <t>Údržba výpočtovej techniky</t>
  </si>
  <si>
    <t>Zimná údržba MK</t>
  </si>
  <si>
    <t>2008</t>
  </si>
  <si>
    <t xml:space="preserve">na rok </t>
  </si>
  <si>
    <t>Správa a údržba pozemných komunikácií</t>
  </si>
  <si>
    <t>PROGRAM 1:     Plánovanie, manažment a kontrola</t>
  </si>
  <si>
    <t>klasifik.</t>
  </si>
  <si>
    <t>Akti-</t>
  </si>
  <si>
    <t>vita</t>
  </si>
  <si>
    <t>Evidencia obyvateľstva</t>
  </si>
  <si>
    <t>03.2.0.</t>
  </si>
  <si>
    <t>Ochrana pred požiarmi</t>
  </si>
  <si>
    <t xml:space="preserve">Hospodárska správa a evidencia nehnuteľného </t>
  </si>
  <si>
    <t>Bývanie a obč.vybavenosť inde neklasif.</t>
  </si>
  <si>
    <t>6</t>
  </si>
  <si>
    <t>7</t>
  </si>
  <si>
    <t>8</t>
  </si>
  <si>
    <t>Verejné osvetlenie</t>
  </si>
  <si>
    <t>Členstvo v samosprávnych org.a združeniach</t>
  </si>
  <si>
    <t>Vnútorná kontrola</t>
  </si>
  <si>
    <t>Osvedčovanie listín a podpisov</t>
  </si>
  <si>
    <t>Cintorínske a pohrebné služby</t>
  </si>
  <si>
    <t>Miestny rozhlas</t>
  </si>
  <si>
    <t>Civilná ochrana</t>
  </si>
  <si>
    <t>Zvoz a odvoz odpadu</t>
  </si>
  <si>
    <t>Mzdy, platy a ostatné osobné vyrovnania</t>
  </si>
  <si>
    <t>Poistné a príspevky do poisťovní</t>
  </si>
  <si>
    <t>08.4.0.</t>
  </si>
  <si>
    <t>02.2.0.</t>
  </si>
  <si>
    <t>04.5.1.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</si>
  <si>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</si>
  <si>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</si>
  <si>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</si>
  <si>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</si>
  <si>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</si>
  <si>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</si>
  <si>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</si>
  <si>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</si>
  <si>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</si>
  <si>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</si>
  <si>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</si>
  <si>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Náboženské a iné spoločenské služby</t>
  </si>
  <si>
    <t>majetku obce - pozemky</t>
  </si>
  <si>
    <t>Obecný informačný systém</t>
  </si>
  <si>
    <t>Školenia, kurzy a semináre</t>
  </si>
  <si>
    <t>Hardvér, nákup PC</t>
  </si>
  <si>
    <t>Všeobecný materiál</t>
  </si>
  <si>
    <t>Súťaže</t>
  </si>
  <si>
    <t>Údržba budovy PZ</t>
  </si>
  <si>
    <t>Uloženie odpadu</t>
  </si>
  <si>
    <t>Údržba miestnych komunikácií</t>
  </si>
  <si>
    <t>Ostatné kultúrne služby - Knižnica</t>
  </si>
  <si>
    <t>Výkon funkcie starostu</t>
  </si>
  <si>
    <t>Poistenie majetku</t>
  </si>
  <si>
    <t>Cestovné náhrady - tuzemské</t>
  </si>
  <si>
    <t>Energia, dom smútku a zvonica</t>
  </si>
  <si>
    <t>Bežné výdavky v eurách</t>
  </si>
  <si>
    <t xml:space="preserve">Elektrická energia VO </t>
  </si>
  <si>
    <t>Palivo, mazivo do kosačiek</t>
  </si>
  <si>
    <t>Sociálne služby a podpory</t>
  </si>
  <si>
    <t xml:space="preserve">Večer s dôchodcami </t>
  </si>
  <si>
    <t xml:space="preserve">Všeobecný materiál a  kancelárske potreby </t>
  </si>
  <si>
    <t xml:space="preserve">Ostatné tovary a služby- čistiace a hygienické potreby </t>
  </si>
  <si>
    <t xml:space="preserve">Tarifný plat z transferu na prenes. výkon štátnej správy </t>
  </si>
  <si>
    <t>Príspevok do DDP</t>
  </si>
  <si>
    <t>Knihy, časopisy, noviny,odborná literatúra</t>
  </si>
  <si>
    <t xml:space="preserve">Iné všeobecné služby - spoločný stavebný úrad </t>
  </si>
  <si>
    <t>Reprezentačné  a dary</t>
  </si>
  <si>
    <t>PROGRAM 2:     Interné služby obce</t>
  </si>
  <si>
    <t xml:space="preserve">Cestovné </t>
  </si>
  <si>
    <t>20</t>
  </si>
  <si>
    <t>21</t>
  </si>
  <si>
    <t>22</t>
  </si>
  <si>
    <t xml:space="preserve">Transakcie verejného dlhu  </t>
  </si>
  <si>
    <t>PROGRAM 3:     Služby občanom</t>
  </si>
  <si>
    <t>PROGRAM 4:     Bezpečnosť, právo a poriadok</t>
  </si>
  <si>
    <t>PROGRAM 5:     Odpadové hospodárstvo</t>
  </si>
  <si>
    <t>PROGRAM 6:     Pozemné komunikácie</t>
  </si>
  <si>
    <t xml:space="preserve">Kapitálové výdavky v eurách </t>
  </si>
  <si>
    <t>Správa obce</t>
  </si>
  <si>
    <t>Príspevky občianskym združeniam (ČK,PO,Csemadok)</t>
  </si>
  <si>
    <t>PROGRAM 6:   Pozemné komunikácie</t>
  </si>
  <si>
    <t xml:space="preserve">         ukazovateľ</t>
  </si>
  <si>
    <t xml:space="preserve">Rozpočet </t>
  </si>
  <si>
    <t>Členské príspevky (ZMOS, RVC)</t>
  </si>
  <si>
    <t xml:space="preserve">Príspevky spol. org. a nadáciám </t>
  </si>
  <si>
    <t>Poštovné a telekomunikačné služby</t>
  </si>
  <si>
    <t>Údržba cintorínov</t>
  </si>
  <si>
    <t xml:space="preserve">Elektrická energia </t>
  </si>
  <si>
    <t xml:space="preserve">PROGRAM 7: </t>
  </si>
  <si>
    <t xml:space="preserve">Vzdelávanie </t>
  </si>
  <si>
    <t xml:space="preserve"> poštovné a telekomunikačné služby</t>
  </si>
  <si>
    <t>Tvorba SF</t>
  </si>
  <si>
    <t>Náhrada mzdy na nemocenské dávky</t>
  </si>
  <si>
    <t xml:space="preserve"> Knihy, časopisy, učeb. Pomôcky</t>
  </si>
  <si>
    <t>Základná škola</t>
  </si>
  <si>
    <t>Všeobecné služby</t>
  </si>
  <si>
    <t>09.5.0.1</t>
  </si>
  <si>
    <t>Elektrická energia, plyn</t>
  </si>
  <si>
    <t>PROGRAM 8:     Kultúra</t>
  </si>
  <si>
    <t>Kultúrne služby</t>
  </si>
  <si>
    <t>Energia</t>
  </si>
  <si>
    <t xml:space="preserve">Všeobecný materiál a čistiace prostriedky </t>
  </si>
  <si>
    <t>Materiál a náhradné diely</t>
  </si>
  <si>
    <t>Údržba kultúrneho domu</t>
  </si>
  <si>
    <t>Športové a kultúrne podujatia</t>
  </si>
  <si>
    <t xml:space="preserve">Deň obce H.P.a Č.P. </t>
  </si>
  <si>
    <t>Dotácia na šport</t>
  </si>
  <si>
    <t xml:space="preserve">Všeobecný materiál </t>
  </si>
  <si>
    <t>Údržba verejnej zelene</t>
  </si>
  <si>
    <t>Údržba VO</t>
  </si>
  <si>
    <t xml:space="preserve">Údržba a bežné opravy </t>
  </si>
  <si>
    <t>Príspevok na stravovanie dôchodcov</t>
  </si>
  <si>
    <t>Peňažný príspevok pre dôchodcov</t>
  </si>
  <si>
    <t>Elektrická energia, plyn, vodné, stočné</t>
  </si>
  <si>
    <t xml:space="preserve">Palivo </t>
  </si>
  <si>
    <t>Servis, údržba a opravy</t>
  </si>
  <si>
    <t xml:space="preserve">Karty, známky a parkovné </t>
  </si>
  <si>
    <t>Autodoprava</t>
  </si>
  <si>
    <t>Nájomné za prenájom pozemku</t>
  </si>
  <si>
    <t>Právne služby</t>
  </si>
  <si>
    <t>Špeciálne služby</t>
  </si>
  <si>
    <t>Propagácia, reklama , inzercia</t>
  </si>
  <si>
    <t>23</t>
  </si>
  <si>
    <t>24</t>
  </si>
  <si>
    <t>Provízie</t>
  </si>
  <si>
    <t xml:space="preserve">Audit  </t>
  </si>
  <si>
    <t>PROGRAM 9:     Šport</t>
  </si>
  <si>
    <t>PROGRAM 10:     Prostredie pre život</t>
  </si>
  <si>
    <t>PROGRAM 13:     Podporná činnosť</t>
  </si>
  <si>
    <t>PROGRAM 5:  Odpadové hospodárstvo</t>
  </si>
  <si>
    <t>Skutočnosť</t>
  </si>
  <si>
    <t>kategória</t>
  </si>
  <si>
    <t>položka</t>
  </si>
  <si>
    <t>podpo-</t>
  </si>
  <si>
    <t>2010</t>
  </si>
  <si>
    <t>r. 2009</t>
  </si>
  <si>
    <t>2011</t>
  </si>
  <si>
    <t>2012</t>
  </si>
  <si>
    <t>ložka</t>
  </si>
  <si>
    <t xml:space="preserve">v eurach </t>
  </si>
  <si>
    <t>v tis. Sk</t>
  </si>
  <si>
    <t>v eurach</t>
  </si>
  <si>
    <t xml:space="preserve">                             Rozpočet</t>
  </si>
  <si>
    <t>výdavky</t>
  </si>
  <si>
    <t>800</t>
  </si>
  <si>
    <t>821</t>
  </si>
  <si>
    <t>Výdavky z ostatných finančných operácií</t>
  </si>
  <si>
    <t xml:space="preserve">Výdavkové finančné operácie spolu </t>
  </si>
  <si>
    <t xml:space="preserve">Splácanie istiny z bankového úveru </t>
  </si>
  <si>
    <t>Splácanie istiny bankových úverov  -ŠFRB</t>
  </si>
  <si>
    <t>Výdavkové finančné operácie</t>
  </si>
  <si>
    <t>PROGRAM 13:  Podporná činnosť</t>
  </si>
  <si>
    <t>Nákup nových knižných titulov</t>
  </si>
  <si>
    <t>Manká a škody</t>
  </si>
  <si>
    <t>Odmeny na základe dohôd mimo pracov. pomeru</t>
  </si>
  <si>
    <t xml:space="preserve">Nájom za pozemok </t>
  </si>
  <si>
    <t>Meranie a monitorovanie</t>
  </si>
  <si>
    <t>25</t>
  </si>
  <si>
    <t>26</t>
  </si>
  <si>
    <t>Finančná a rozpočtová oblasť</t>
  </si>
  <si>
    <t xml:space="preserve">Prevádzkové stroje, zariadenia  a prístroje </t>
  </si>
  <si>
    <t>Údržba  telekomunikačnej techniky</t>
  </si>
  <si>
    <t>Špeciálne služby -štúdie, posudky, expertízy, konkurzy a súťaže</t>
  </si>
  <si>
    <t>Ostatné činnosti v rámci nakladania s odpadom, meranie a monitorovanie</t>
  </si>
  <si>
    <t>Odmena na základe dohôd mimo prac. pomeru</t>
  </si>
  <si>
    <t xml:space="preserve">Program 10: Prostredie pre život </t>
  </si>
  <si>
    <t xml:space="preserve">Odvádzanie odpdových vôd </t>
  </si>
  <si>
    <t>Pracov. odevy, obuv, a prac. pomôcky</t>
  </si>
  <si>
    <t>PROGRAM 7:   Vzdelávanie</t>
  </si>
  <si>
    <t>Zberný dvor</t>
  </si>
  <si>
    <t>Projekt-rekon.chodníka a miestnych komunikácií + 20% DPH</t>
  </si>
  <si>
    <t xml:space="preserve">Všeobecný materiál vrt. sadeníc a kríkov </t>
  </si>
  <si>
    <t>Energia NB 486-487</t>
  </si>
  <si>
    <t xml:space="preserve">Energie NB 590 </t>
  </si>
  <si>
    <t>Vzdelávanie zamestnancov obce</t>
  </si>
  <si>
    <t>všeobecný materiál a tlačivá pre SÚ</t>
  </si>
  <si>
    <t>Karty známky</t>
  </si>
  <si>
    <t>Energia - EE,plyn</t>
  </si>
  <si>
    <t>Školenia, kurzy, semináre</t>
  </si>
  <si>
    <t xml:space="preserve"> Všeobecný materiál, čistiace prostr. </t>
  </si>
  <si>
    <t>Rekonštrukcia strechy na budove ŠJ</t>
  </si>
  <si>
    <t>PROGRAM: Bezpečnosť, právo a poriadok</t>
  </si>
  <si>
    <t>Rekonštrukcia budovy hasičského zboru</t>
  </si>
  <si>
    <t>Príspevok obce pre ZŠ na výtvarný tábor</t>
  </si>
  <si>
    <t>29</t>
  </si>
  <si>
    <t xml:space="preserve">Režijné náklady súvisiace s prevádzkou </t>
  </si>
  <si>
    <t>Dotácia jednota dôchod. A spevokol Margaréta</t>
  </si>
  <si>
    <t>Údržba prevádzkových strojov a prístrojov</t>
  </si>
  <si>
    <t>27</t>
  </si>
  <si>
    <t>30</t>
  </si>
  <si>
    <t>Zasadnutia orgánov obce</t>
  </si>
  <si>
    <t xml:space="preserve">Nájomné za prenájom kopírovacieho stroja </t>
  </si>
  <si>
    <t>Dopravné značenia</t>
  </si>
  <si>
    <t>Údržba prevádzkových strojov vrátane traktora</t>
  </si>
  <si>
    <t>31</t>
  </si>
  <si>
    <t xml:space="preserve">Skutočnosť </t>
  </si>
  <si>
    <t>k</t>
  </si>
  <si>
    <t xml:space="preserve">Pokuty a penále </t>
  </si>
  <si>
    <t xml:space="preserve"> Údržba budovy</t>
  </si>
  <si>
    <t xml:space="preserve">Rozvoj obcí </t>
  </si>
  <si>
    <t>05.4.0</t>
  </si>
  <si>
    <t xml:space="preserve">Verejná zeleň </t>
  </si>
  <si>
    <t>06.2.0</t>
  </si>
  <si>
    <t>Vrátenie finančnej výpomoci -Ekomplus</t>
  </si>
  <si>
    <t>Úprava okolia budovy požiarnej zbrojnice</t>
  </si>
  <si>
    <t xml:space="preserve">Vybodovanie časti verejnej kanalizávcie </t>
  </si>
  <si>
    <t>Príprava projektovej dokumen. rekonštrukcie budovy OcÚ a KD</t>
  </si>
  <si>
    <t>09.1.1.1</t>
  </si>
  <si>
    <t>Primárne vzdelanie s bežnou starostlivosťou-ZŠ I. stupeň</t>
  </si>
  <si>
    <t>09.2.1.1</t>
  </si>
  <si>
    <t>Nižšie sekundírne vzdelanie všeob.s bežnou starot.-ZŠ II.stupeň</t>
  </si>
  <si>
    <t>Vzdelanie nedefinované podľa úrovne - ŠKD</t>
  </si>
  <si>
    <t>09.6.0.2</t>
  </si>
  <si>
    <t>09.6.0.1</t>
  </si>
  <si>
    <t>09.6.0.3</t>
  </si>
  <si>
    <t>PROGRAM 12:     Sociálne zabezpečenie</t>
  </si>
  <si>
    <t>Staroba</t>
  </si>
  <si>
    <t>10.4.0</t>
  </si>
  <si>
    <t>10.2.0</t>
  </si>
  <si>
    <t xml:space="preserve">Rodina s detmi </t>
  </si>
  <si>
    <t>PROGRAM 11:   Bývanie a občianska vybavenosť</t>
  </si>
  <si>
    <t>01.1.1</t>
  </si>
  <si>
    <t>01.6.0</t>
  </si>
  <si>
    <t>08.3.0</t>
  </si>
  <si>
    <t>Náklady na prepravu tovaru</t>
  </si>
  <si>
    <t>04.6.0</t>
  </si>
  <si>
    <t>Pozemné komunikácie</t>
  </si>
  <si>
    <t>09.1.2.1</t>
  </si>
  <si>
    <t>08.2.0</t>
  </si>
  <si>
    <t xml:space="preserve">08.2.0 </t>
  </si>
  <si>
    <t>Športové služby</t>
  </si>
  <si>
    <t>Elektrickíá energia +voda</t>
  </si>
  <si>
    <t>08.1.0</t>
  </si>
  <si>
    <t>06.4.0</t>
  </si>
  <si>
    <t>06.6.0</t>
  </si>
  <si>
    <t>01.1.2</t>
  </si>
  <si>
    <t>01.7.0</t>
  </si>
  <si>
    <t>Predprimárne vzdelanie s bežnou starostlivosťou -MŠ</t>
  </si>
  <si>
    <t>Stravovanie zamestnacov</t>
  </si>
  <si>
    <t xml:space="preserve">Všeobecné a špeciálne služby </t>
  </si>
  <si>
    <t>Mzdy, platy a ostatné osobné vyrovnania vrt. poistného</t>
  </si>
  <si>
    <t>Jednorázové príspevky rodičom-vítanie detí do života</t>
  </si>
  <si>
    <t>10.5.0</t>
  </si>
  <si>
    <t>Nezamestnanosť - aktivačná činnosť</t>
  </si>
  <si>
    <t>Mzdy, platy a ostat. osob. vyrovnania</t>
  </si>
  <si>
    <t xml:space="preserve">Pracovné pomôcky </t>
  </si>
  <si>
    <t>04.5.1</t>
  </si>
  <si>
    <t>09.6.0</t>
  </si>
  <si>
    <t>05.1.0</t>
  </si>
  <si>
    <t>Opatrovateľská služba-transfer z ESF</t>
  </si>
  <si>
    <t>Opatrovateľská služba hradené z rozpočtu obce</t>
  </si>
  <si>
    <t>Rekonštrukcia budovy telocvične</t>
  </si>
  <si>
    <t>Bežná  údržba budovy OCÚ</t>
  </si>
  <si>
    <t>Obnova  majetku obce</t>
  </si>
  <si>
    <t xml:space="preserve">Splatenie kontokorentného bank.úveru  </t>
  </si>
  <si>
    <t>Údržba interiérového vybavenia</t>
  </si>
  <si>
    <t>Sanácia nelegálne vytvorených skládok</t>
  </si>
  <si>
    <t>Rozočet</t>
  </si>
  <si>
    <t>Interiérové vybavenie</t>
  </si>
  <si>
    <t>Opatrovateľ. služba hradená z EÚ</t>
  </si>
  <si>
    <t>Nákup pozemkov</t>
  </si>
  <si>
    <t>Kapitálové výdavky</t>
  </si>
  <si>
    <t>Plyn ZŠ (preddavky r.2017 + vyúčtovanie 2016)</t>
  </si>
  <si>
    <t xml:space="preserve">PŠE- štadion Ladislava Mrvu star. </t>
  </si>
  <si>
    <t xml:space="preserve">Príspevok z rozpočtu obce na upratovanie v ŠJ </t>
  </si>
  <si>
    <t>Príspevok z rozpočtu obce na mzdy a odvody pedag. zamest. školy</t>
  </si>
  <si>
    <t>Údržba a opravy na budove ZŠ-výmena okien a vchod. dverí</t>
  </si>
  <si>
    <t>32</t>
  </si>
  <si>
    <t>Príspevok obce na hygienickú maľovku ŠJ</t>
  </si>
  <si>
    <t>Poplatky (kolkové známky)</t>
  </si>
  <si>
    <t>637012</t>
  </si>
  <si>
    <t>Príspevok obce na prevádzku školy</t>
  </si>
  <si>
    <t>Revízie a odborné prehliadky v nájomných domoch</t>
  </si>
  <si>
    <t>Vykonávanie údržby a opráv kotlov</t>
  </si>
  <si>
    <t>Presun účelovo urč. Prostried. na riešen. havar. stavu školy</t>
  </si>
  <si>
    <t xml:space="preserve">Výdavky hradené z dotácií </t>
  </si>
  <si>
    <t>Príspevok pre  ŠJ z rozpočtu obce na krytie vlastných výdavkov</t>
  </si>
  <si>
    <t>Oprava strechy ŠJ- vlastné zdroje obce</t>
  </si>
  <si>
    <t>Prevádzkové stroje a zariadenia</t>
  </si>
  <si>
    <t xml:space="preserve">Výstavba dets. Ihriska </t>
  </si>
  <si>
    <t xml:space="preserve">Iné všeobecné služby - Komunálne voľby </t>
  </si>
  <si>
    <t>;</t>
  </si>
  <si>
    <t>Rozpočet na rok 2018</t>
  </si>
  <si>
    <t xml:space="preserve">Rozpočet na rok 2018 </t>
  </si>
  <si>
    <t>2018</t>
  </si>
  <si>
    <t>po</t>
  </si>
  <si>
    <t>Zvýšenie jestvujúcej kapacity MŠ</t>
  </si>
  <si>
    <t xml:space="preserve">po </t>
  </si>
  <si>
    <t>Príspevok obce pre I. stupeň ZŠ na mzdy a odvody</t>
  </si>
  <si>
    <t>Príspevok obce pre II. stupeň ZŠ na mzdy a odvody</t>
  </si>
  <si>
    <t>Dotácia pre združenie maďarských rodičov</t>
  </si>
  <si>
    <t xml:space="preserve">Režijné náklady ŠJ </t>
  </si>
  <si>
    <t>Výdavky na  potraviny</t>
  </si>
  <si>
    <t>Vedľajšie služby poskyt. v rámci vzdelávania -ŠJ pre MŠ, ZŠ I. a II. stupeň</t>
  </si>
  <si>
    <t>Prevádzkové stroje, prístroje a zariadenia-Opel Pickap</t>
  </si>
  <si>
    <t>Vybudovanie kamerového systému na území obce</t>
  </si>
  <si>
    <t>Obstaranie kompostérov</t>
  </si>
  <si>
    <t xml:space="preserve">Rekonštrukcia budovy OcÚ </t>
  </si>
  <si>
    <t>Príprava projektovej dokumentácie na začatie nových invest. Akcií</t>
  </si>
  <si>
    <t>PROGRAM 12: Sociálne služby</t>
  </si>
  <si>
    <t>Podpora a rozvoj soc. Služieb</t>
  </si>
  <si>
    <t>Splácanie istiny z novoprijatého  bankov. úverov</t>
  </si>
  <si>
    <t>Údržba budovy- výmena okien na obec.úrade</t>
  </si>
  <si>
    <t xml:space="preserve">zmenách </t>
  </si>
  <si>
    <t xml:space="preserve"> zmenách</t>
  </si>
  <si>
    <t>%</t>
  </si>
  <si>
    <t>plnenia</t>
  </si>
  <si>
    <t>x</t>
  </si>
  <si>
    <t>Nákup budovy po PD na vybudovanie obecného domu</t>
  </si>
  <si>
    <t>zmenách</t>
  </si>
  <si>
    <t>Vrátenie finančnej zábezpeky nájomcovi</t>
  </si>
  <si>
    <t xml:space="preserve">                       Čerpanie  kapitálových výdavkov obce Horná Potôň za rok 2018 </t>
  </si>
  <si>
    <t xml:space="preserve">                       Čerpanie bežných výdavkov obce Horná Potôň za rok 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</si>
</sst>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#,##0.000"/>
    <numFmt numFmtId="175" formatCode="0.000"/>
    <numFmt numFmtId="176" formatCode="0.0000"/>
    <numFmt numFmtId="177" formatCode="0.00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0"/>
    <numFmt numFmtId="184" formatCode="0.0000000"/>
    <numFmt numFmtId="185" formatCode="#,##0\ [$€-1];[Red]\-#,##0\ [$€-1]"/>
    <numFmt numFmtId="186" formatCode="\P\r\a\vd\a;&quot;Pravda&quot;;&quot;Nepravda&quot;"/>
    <numFmt numFmtId="187" formatCode="[$€-2]\ #\ ##,000_);[Red]\([$¥€-2]\ #\ ##,000\)"/>
  </numFmts>
  <fonts count="65">
    <font>
      <sz val="10"/>
      <name val="Arial"/>
      <family val="0"/>
    </font>
    <font>
      <sz val="8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sz val="8"/>
      <color indexed="8"/>
      <name val="Arial CE"/>
      <family val="2"/>
    </font>
    <font>
      <b/>
      <i/>
      <sz val="9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i/>
      <sz val="10"/>
      <color indexed="8"/>
      <name val="Arial CE"/>
      <family val="0"/>
    </font>
    <font>
      <sz val="10"/>
      <name val="Arial CE"/>
      <family val="0"/>
    </font>
    <font>
      <sz val="6"/>
      <name val="Arial CE"/>
      <family val="2"/>
    </font>
    <font>
      <sz val="8"/>
      <color indexed="47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9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4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1" fillId="0" borderId="3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9" fontId="7" fillId="35" borderId="43" xfId="0" applyNumberFormat="1" applyFont="1" applyFill="1" applyBorder="1" applyAlignment="1">
      <alignment horizontal="center" vertical="center" wrapText="1"/>
    </xf>
    <xf numFmtId="49" fontId="7" fillId="35" borderId="4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 horizontal="center"/>
    </xf>
    <xf numFmtId="4" fontId="5" fillId="0" borderId="45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/>
    </xf>
    <xf numFmtId="4" fontId="3" fillId="36" borderId="12" xfId="0" applyNumberFormat="1" applyFont="1" applyFill="1" applyBorder="1" applyAlignment="1">
      <alignment/>
    </xf>
    <xf numFmtId="4" fontId="3" fillId="36" borderId="35" xfId="0" applyNumberFormat="1" applyFont="1" applyFill="1" applyBorder="1" applyAlignment="1">
      <alignment/>
    </xf>
    <xf numFmtId="4" fontId="3" fillId="36" borderId="46" xfId="0" applyNumberFormat="1" applyFont="1" applyFill="1" applyBorder="1" applyAlignment="1">
      <alignment/>
    </xf>
    <xf numFmtId="4" fontId="3" fillId="34" borderId="47" xfId="0" applyNumberFormat="1" applyFont="1" applyFill="1" applyBorder="1" applyAlignment="1">
      <alignment horizontal="right"/>
    </xf>
    <xf numFmtId="4" fontId="4" fillId="33" borderId="47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right"/>
    </xf>
    <xf numFmtId="4" fontId="3" fillId="34" borderId="29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3" fillId="34" borderId="35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right"/>
    </xf>
    <xf numFmtId="4" fontId="3" fillId="34" borderId="42" xfId="0" applyNumberFormat="1" applyFont="1" applyFill="1" applyBorder="1" applyAlignment="1">
      <alignment horizontal="right"/>
    </xf>
    <xf numFmtId="4" fontId="3" fillId="34" borderId="49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4" fillId="0" borderId="54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4" fontId="3" fillId="36" borderId="48" xfId="0" applyNumberFormat="1" applyFont="1" applyFill="1" applyBorder="1" applyAlignment="1">
      <alignment/>
    </xf>
    <xf numFmtId="4" fontId="3" fillId="36" borderId="52" xfId="0" applyNumberFormat="1" applyFont="1" applyFill="1" applyBorder="1" applyAlignment="1">
      <alignment/>
    </xf>
    <xf numFmtId="4" fontId="3" fillId="36" borderId="57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20" fillId="0" borderId="34" xfId="0" applyFont="1" applyBorder="1" applyAlignment="1">
      <alignment/>
    </xf>
    <xf numFmtId="0" fontId="6" fillId="0" borderId="34" xfId="0" applyFont="1" applyFill="1" applyBorder="1" applyAlignment="1">
      <alignment/>
    </xf>
    <xf numFmtId="4" fontId="5" fillId="0" borderId="56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4" fontId="5" fillId="37" borderId="58" xfId="0" applyNumberFormat="1" applyFont="1" applyFill="1" applyBorder="1" applyAlignment="1">
      <alignment/>
    </xf>
    <xf numFmtId="4" fontId="5" fillId="37" borderId="59" xfId="0" applyNumberFormat="1" applyFont="1" applyFill="1" applyBorder="1" applyAlignment="1">
      <alignment/>
    </xf>
    <xf numFmtId="4" fontId="5" fillId="37" borderId="6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4" fontId="3" fillId="0" borderId="39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0" fontId="12" fillId="0" borderId="4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4" fontId="5" fillId="0" borderId="68" xfId="0" applyNumberFormat="1" applyFont="1" applyFill="1" applyBorder="1" applyAlignment="1">
      <alignment horizontal="center"/>
    </xf>
    <xf numFmtId="4" fontId="5" fillId="0" borderId="69" xfId="0" applyNumberFormat="1" applyFont="1" applyFill="1" applyBorder="1" applyAlignment="1">
      <alignment/>
    </xf>
    <xf numFmtId="4" fontId="5" fillId="0" borderId="70" xfId="0" applyNumberFormat="1" applyFont="1" applyFill="1" applyBorder="1" applyAlignment="1">
      <alignment/>
    </xf>
    <xf numFmtId="0" fontId="0" fillId="0" borderId="71" xfId="0" applyBorder="1" applyAlignment="1">
      <alignment/>
    </xf>
    <xf numFmtId="0" fontId="1" fillId="0" borderId="72" xfId="0" applyFont="1" applyFill="1" applyBorder="1" applyAlignment="1">
      <alignment horizontal="center"/>
    </xf>
    <xf numFmtId="4" fontId="5" fillId="0" borderId="68" xfId="0" applyNumberFormat="1" applyFont="1" applyFill="1" applyBorder="1" applyAlignment="1">
      <alignment/>
    </xf>
    <xf numFmtId="4" fontId="5" fillId="0" borderId="73" xfId="0" applyNumberFormat="1" applyFont="1" applyFill="1" applyBorder="1" applyAlignment="1">
      <alignment/>
    </xf>
    <xf numFmtId="4" fontId="5" fillId="0" borderId="71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" fontId="14" fillId="0" borderId="69" xfId="0" applyNumberFormat="1" applyFont="1" applyFill="1" applyBorder="1" applyAlignment="1">
      <alignment/>
    </xf>
    <xf numFmtId="4" fontId="14" fillId="0" borderId="73" xfId="0" applyNumberFormat="1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0" fontId="0" fillId="0" borderId="51" xfId="0" applyNumberForma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4" fontId="14" fillId="0" borderId="22" xfId="0" applyNumberFormat="1" applyFont="1" applyFill="1" applyBorder="1" applyAlignment="1">
      <alignment/>
    </xf>
    <xf numFmtId="4" fontId="14" fillId="0" borderId="74" xfId="0" applyNumberFormat="1" applyFont="1" applyFill="1" applyBorder="1" applyAlignment="1">
      <alignment/>
    </xf>
    <xf numFmtId="0" fontId="14" fillId="0" borderId="71" xfId="0" applyFont="1" applyFill="1" applyBorder="1" applyAlignment="1">
      <alignment/>
    </xf>
    <xf numFmtId="4" fontId="4" fillId="0" borderId="6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75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/>
    </xf>
    <xf numFmtId="4" fontId="1" fillId="0" borderId="74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5" fillId="0" borderId="59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 horizontal="center"/>
    </xf>
    <xf numFmtId="3" fontId="4" fillId="0" borderId="43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1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5" fillId="0" borderId="70" xfId="0" applyNumberFormat="1" applyFont="1" applyFill="1" applyBorder="1" applyAlignment="1">
      <alignment/>
    </xf>
    <xf numFmtId="3" fontId="5" fillId="0" borderId="6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4" fontId="4" fillId="0" borderId="70" xfId="0" applyNumberFormat="1" applyFont="1" applyFill="1" applyBorder="1" applyAlignment="1">
      <alignment horizontal="right"/>
    </xf>
    <xf numFmtId="4" fontId="4" fillId="0" borderId="70" xfId="0" applyNumberFormat="1" applyFont="1" applyFill="1" applyBorder="1" applyAlignment="1">
      <alignment/>
    </xf>
    <xf numFmtId="4" fontId="4" fillId="0" borderId="69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5" fillId="33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4" fontId="4" fillId="0" borderId="68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49" fontId="5" fillId="0" borderId="70" xfId="0" applyNumberFormat="1" applyFont="1" applyFill="1" applyBorder="1" applyAlignment="1">
      <alignment horizontal="center"/>
    </xf>
    <xf numFmtId="49" fontId="4" fillId="0" borderId="69" xfId="0" applyNumberFormat="1" applyFont="1" applyFill="1" applyBorder="1" applyAlignment="1">
      <alignment horizontal="center"/>
    </xf>
    <xf numFmtId="0" fontId="0" fillId="0" borderId="7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12" fillId="0" borderId="69" xfId="0" applyFont="1" applyFill="1" applyBorder="1" applyAlignment="1">
      <alignment horizontal="center"/>
    </xf>
    <xf numFmtId="0" fontId="4" fillId="0" borderId="69" xfId="0" applyFont="1" applyFill="1" applyBorder="1" applyAlignment="1">
      <alignment/>
    </xf>
    <xf numFmtId="0" fontId="5" fillId="0" borderId="69" xfId="0" applyFont="1" applyFill="1" applyBorder="1" applyAlignment="1">
      <alignment horizontal="center"/>
    </xf>
    <xf numFmtId="49" fontId="5" fillId="0" borderId="69" xfId="0" applyNumberFormat="1" applyFont="1" applyFill="1" applyBorder="1" applyAlignment="1">
      <alignment horizontal="center"/>
    </xf>
    <xf numFmtId="3" fontId="3" fillId="0" borderId="69" xfId="0" applyNumberFormat="1" applyFont="1" applyFill="1" applyBorder="1" applyAlignment="1">
      <alignment horizontal="right"/>
    </xf>
    <xf numFmtId="0" fontId="1" fillId="0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3" fillId="0" borderId="69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4" fillId="33" borderId="77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0" fillId="0" borderId="71" xfId="0" applyFont="1" applyBorder="1" applyAlignment="1">
      <alignment/>
    </xf>
    <xf numFmtId="4" fontId="14" fillId="0" borderId="79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0" fontId="8" fillId="0" borderId="69" xfId="0" applyFont="1" applyFill="1" applyBorder="1" applyAlignment="1">
      <alignment vertical="center"/>
    </xf>
    <xf numFmtId="4" fontId="5" fillId="0" borderId="69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79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40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49" fontId="24" fillId="0" borderId="23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49" fontId="3" fillId="0" borderId="3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4" fillId="0" borderId="68" xfId="0" applyFont="1" applyFill="1" applyBorder="1" applyAlignment="1">
      <alignment horizontal="center"/>
    </xf>
    <xf numFmtId="49" fontId="4" fillId="0" borderId="69" xfId="0" applyNumberFormat="1" applyFont="1" applyFill="1" applyBorder="1" applyAlignment="1">
      <alignment horizontal="center"/>
    </xf>
    <xf numFmtId="0" fontId="6" fillId="0" borderId="71" xfId="0" applyFont="1" applyFill="1" applyBorder="1" applyAlignment="1">
      <alignment/>
    </xf>
    <xf numFmtId="3" fontId="6" fillId="0" borderId="70" xfId="0" applyNumberFormat="1" applyFont="1" applyFill="1" applyBorder="1" applyAlignment="1">
      <alignment horizontal="right"/>
    </xf>
    <xf numFmtId="3" fontId="6" fillId="0" borderId="71" xfId="0" applyNumberFormat="1" applyFont="1" applyFill="1" applyBorder="1" applyAlignment="1">
      <alignment horizontal="right"/>
    </xf>
    <xf numFmtId="3" fontId="3" fillId="0" borderId="69" xfId="0" applyNumberFormat="1" applyFont="1" applyFill="1" applyBorder="1" applyAlignment="1">
      <alignment horizontal="right"/>
    </xf>
    <xf numFmtId="3" fontId="3" fillId="0" borderId="76" xfId="0" applyNumberFormat="1" applyFont="1" applyFill="1" applyBorder="1" applyAlignment="1">
      <alignment horizontal="right"/>
    </xf>
    <xf numFmtId="0" fontId="26" fillId="0" borderId="80" xfId="0" applyFont="1" applyBorder="1" applyAlignment="1">
      <alignment/>
    </xf>
    <xf numFmtId="0" fontId="26" fillId="0" borderId="71" xfId="0" applyFont="1" applyBorder="1" applyAlignment="1">
      <alignment/>
    </xf>
    <xf numFmtId="3" fontId="8" fillId="0" borderId="69" xfId="0" applyNumberFormat="1" applyFont="1" applyFill="1" applyBorder="1" applyAlignment="1">
      <alignment horizontal="center"/>
    </xf>
    <xf numFmtId="3" fontId="8" fillId="0" borderId="71" xfId="0" applyNumberFormat="1" applyFont="1" applyFill="1" applyBorder="1" applyAlignment="1">
      <alignment horizontal="center"/>
    </xf>
    <xf numFmtId="3" fontId="8" fillId="0" borderId="76" xfId="0" applyNumberFormat="1" applyFont="1" applyFill="1" applyBorder="1" applyAlignment="1">
      <alignment horizontal="center"/>
    </xf>
    <xf numFmtId="0" fontId="27" fillId="0" borderId="71" xfId="0" applyFont="1" applyBorder="1" applyAlignment="1">
      <alignment/>
    </xf>
    <xf numFmtId="3" fontId="3" fillId="0" borderId="81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3" fontId="1" fillId="0" borderId="10" xfId="0" applyNumberFormat="1" applyFont="1" applyBorder="1" applyAlignment="1">
      <alignment/>
    </xf>
    <xf numFmtId="0" fontId="7" fillId="0" borderId="69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4" fillId="0" borderId="57" xfId="0" applyFont="1" applyFill="1" applyBorder="1" applyAlignment="1">
      <alignment/>
    </xf>
    <xf numFmtId="49" fontId="5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49" fontId="5" fillId="0" borderId="39" xfId="0" applyNumberFormat="1" applyFont="1" applyFill="1" applyBorder="1" applyAlignment="1">
      <alignment horizontal="center"/>
    </xf>
    <xf numFmtId="0" fontId="14" fillId="0" borderId="46" xfId="0" applyFont="1" applyFill="1" applyBorder="1" applyAlignment="1">
      <alignment/>
    </xf>
    <xf numFmtId="49" fontId="5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4" fillId="0" borderId="77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83" xfId="0" applyFont="1" applyBorder="1" applyAlignment="1">
      <alignment/>
    </xf>
    <xf numFmtId="49" fontId="0" fillId="35" borderId="60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80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vertical="center"/>
    </xf>
    <xf numFmtId="0" fontId="3" fillId="0" borderId="71" xfId="0" applyFont="1" applyFill="1" applyBorder="1" applyAlignment="1">
      <alignment/>
    </xf>
    <xf numFmtId="0" fontId="3" fillId="0" borderId="76" xfId="0" applyFont="1" applyFill="1" applyBorder="1" applyAlignment="1">
      <alignment/>
    </xf>
    <xf numFmtId="0" fontId="7" fillId="0" borderId="71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vertical="center"/>
    </xf>
    <xf numFmtId="0" fontId="4" fillId="0" borderId="7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72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1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72" xfId="0" applyFont="1" applyBorder="1" applyAlignment="1">
      <alignment horizontal="center"/>
    </xf>
    <xf numFmtId="0" fontId="7" fillId="0" borderId="7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8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3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vertical="center"/>
    </xf>
    <xf numFmtId="0" fontId="4" fillId="0" borderId="37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1" fillId="0" borderId="85" xfId="0" applyFont="1" applyFill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1" fontId="1" fillId="0" borderId="34" xfId="0" applyNumberFormat="1" applyFont="1" applyBorder="1" applyAlignment="1">
      <alignment/>
    </xf>
    <xf numFmtId="1" fontId="18" fillId="0" borderId="86" xfId="0" applyNumberFormat="1" applyFont="1" applyBorder="1" applyAlignment="1">
      <alignment/>
    </xf>
    <xf numFmtId="0" fontId="18" fillId="0" borderId="5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4" fontId="18" fillId="0" borderId="31" xfId="0" applyNumberFormat="1" applyFont="1" applyBorder="1" applyAlignment="1">
      <alignment horizontal="center"/>
    </xf>
    <xf numFmtId="3" fontId="5" fillId="0" borderId="56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4" fillId="0" borderId="87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/>
    </xf>
    <xf numFmtId="0" fontId="6" fillId="0" borderId="69" xfId="0" applyFont="1" applyFill="1" applyBorder="1" applyAlignment="1">
      <alignment/>
    </xf>
    <xf numFmtId="3" fontId="3" fillId="0" borderId="70" xfId="0" applyNumberFormat="1" applyFont="1" applyFill="1" applyBorder="1" applyAlignment="1">
      <alignment horizontal="right"/>
    </xf>
    <xf numFmtId="3" fontId="3" fillId="0" borderId="73" xfId="0" applyNumberFormat="1" applyFont="1" applyFill="1" applyBorder="1" applyAlignment="1">
      <alignment/>
    </xf>
    <xf numFmtId="3" fontId="0" fillId="0" borderId="69" xfId="0" applyNumberFormat="1" applyFont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8" fillId="0" borderId="56" xfId="0" applyFont="1" applyBorder="1" applyAlignment="1">
      <alignment horizontal="right"/>
    </xf>
    <xf numFmtId="49" fontId="15" fillId="0" borderId="22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0" fontId="10" fillId="0" borderId="88" xfId="0" applyFont="1" applyBorder="1" applyAlignment="1">
      <alignment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4" fontId="14" fillId="0" borderId="89" xfId="0" applyNumberFormat="1" applyFont="1" applyFill="1" applyBorder="1" applyAlignment="1">
      <alignment/>
    </xf>
    <xf numFmtId="4" fontId="14" fillId="0" borderId="90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5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3" fontId="6" fillId="0" borderId="90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" fontId="23" fillId="0" borderId="10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8" fillId="0" borderId="66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/>
    </xf>
    <xf numFmtId="49" fontId="5" fillId="0" borderId="51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8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22" xfId="0" applyFont="1" applyBorder="1" applyAlignment="1">
      <alignment/>
    </xf>
    <xf numFmtId="49" fontId="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/>
    </xf>
    <xf numFmtId="4" fontId="23" fillId="0" borderId="1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4" fontId="3" fillId="0" borderId="15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center"/>
    </xf>
    <xf numFmtId="3" fontId="14" fillId="0" borderId="69" xfId="0" applyNumberFormat="1" applyFont="1" applyFill="1" applyBorder="1" applyAlignment="1">
      <alignment/>
    </xf>
    <xf numFmtId="4" fontId="3" fillId="0" borderId="69" xfId="0" applyNumberFormat="1" applyFont="1" applyFill="1" applyBorder="1" applyAlignment="1">
      <alignment/>
    </xf>
    <xf numFmtId="4" fontId="4" fillId="0" borderId="69" xfId="0" applyNumberFormat="1" applyFont="1" applyFill="1" applyBorder="1" applyAlignment="1">
      <alignment horizontal="center"/>
    </xf>
    <xf numFmtId="3" fontId="4" fillId="0" borderId="69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14" fontId="5" fillId="0" borderId="31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69" xfId="0" applyBorder="1" applyAlignment="1">
      <alignment/>
    </xf>
    <xf numFmtId="3" fontId="4" fillId="0" borderId="16" xfId="0" applyNumberFormat="1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9" xfId="0" applyFont="1" applyBorder="1" applyAlignment="1">
      <alignment/>
    </xf>
    <xf numFmtId="3" fontId="4" fillId="0" borderId="48" xfId="0" applyNumberFormat="1" applyFont="1" applyFill="1" applyBorder="1" applyAlignment="1">
      <alignment horizontal="right"/>
    </xf>
    <xf numFmtId="3" fontId="3" fillId="0" borderId="48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0" borderId="74" xfId="0" applyFont="1" applyFill="1" applyBorder="1" applyAlignment="1">
      <alignment/>
    </xf>
    <xf numFmtId="0" fontId="18" fillId="0" borderId="28" xfId="0" applyFont="1" applyFill="1" applyBorder="1" applyAlignment="1">
      <alignment horizontal="center"/>
    </xf>
    <xf numFmtId="185" fontId="0" fillId="0" borderId="0" xfId="0" applyNumberFormat="1" applyAlignment="1">
      <alignment/>
    </xf>
    <xf numFmtId="185" fontId="10" fillId="0" borderId="0" xfId="0" applyNumberFormat="1" applyFont="1" applyAlignment="1">
      <alignment/>
    </xf>
    <xf numFmtId="0" fontId="4" fillId="0" borderId="46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8" fillId="0" borderId="0" xfId="0" applyFont="1" applyAlignment="1">
      <alignment/>
    </xf>
    <xf numFmtId="1" fontId="1" fillId="0" borderId="35" xfId="0" applyNumberFormat="1" applyFont="1" applyBorder="1" applyAlignment="1">
      <alignment/>
    </xf>
    <xf numFmtId="1" fontId="0" fillId="0" borderId="35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42" xfId="0" applyNumberFormat="1" applyBorder="1" applyAlignment="1">
      <alignment horizontal="right"/>
    </xf>
    <xf numFmtId="1" fontId="18" fillId="0" borderId="93" xfId="0" applyNumberFormat="1" applyFont="1" applyBorder="1" applyAlignment="1">
      <alignment/>
    </xf>
    <xf numFmtId="1" fontId="4" fillId="0" borderId="29" xfId="0" applyNumberFormat="1" applyFont="1" applyFill="1" applyBorder="1" applyAlignment="1">
      <alignment horizontal="right"/>
    </xf>
    <xf numFmtId="1" fontId="0" fillId="0" borderId="93" xfId="0" applyNumberFormat="1" applyBorder="1" applyAlignment="1">
      <alignment/>
    </xf>
    <xf numFmtId="14" fontId="18" fillId="0" borderId="64" xfId="0" applyNumberFormat="1" applyFont="1" applyBorder="1" applyAlignment="1">
      <alignment horizontal="center"/>
    </xf>
    <xf numFmtId="14" fontId="3" fillId="0" borderId="66" xfId="0" applyNumberFormat="1" applyFont="1" applyFill="1" applyBorder="1" applyAlignment="1">
      <alignment horizontal="center" vertical="center"/>
    </xf>
    <xf numFmtId="1" fontId="18" fillId="0" borderId="81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/>
    </xf>
    <xf numFmtId="0" fontId="1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4" fillId="0" borderId="51" xfId="0" applyFont="1" applyFill="1" applyBorder="1" applyAlignment="1">
      <alignment/>
    </xf>
    <xf numFmtId="4" fontId="4" fillId="0" borderId="51" xfId="0" applyNumberFormat="1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0" fontId="0" fillId="0" borderId="54" xfId="0" applyFont="1" applyBorder="1" applyAlignment="1">
      <alignment/>
    </xf>
    <xf numFmtId="3" fontId="4" fillId="0" borderId="74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0" fontId="1" fillId="0" borderId="94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0" borderId="75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86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1" fontId="18" fillId="0" borderId="42" xfId="0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1" fontId="3" fillId="0" borderId="81" xfId="0" applyNumberFormat="1" applyFont="1" applyFill="1" applyBorder="1" applyAlignment="1">
      <alignment/>
    </xf>
    <xf numFmtId="1" fontId="18" fillId="0" borderId="95" xfId="0" applyNumberFormat="1" applyFont="1" applyBorder="1" applyAlignment="1">
      <alignment/>
    </xf>
    <xf numFmtId="0" fontId="4" fillId="0" borderId="32" xfId="0" applyFont="1" applyFill="1" applyBorder="1" applyAlignment="1">
      <alignment/>
    </xf>
    <xf numFmtId="49" fontId="24" fillId="0" borderId="22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" fontId="4" fillId="0" borderId="45" xfId="0" applyNumberFormat="1" applyFont="1" applyFill="1" applyBorder="1" applyAlignment="1">
      <alignment horizontal="right"/>
    </xf>
    <xf numFmtId="4" fontId="4" fillId="33" borderId="43" xfId="0" applyNumberFormat="1" applyFont="1" applyFill="1" applyBorder="1" applyAlignment="1">
      <alignment/>
    </xf>
    <xf numFmtId="0" fontId="6" fillId="0" borderId="54" xfId="0" applyFont="1" applyFill="1" applyBorder="1" applyAlignment="1">
      <alignment/>
    </xf>
    <xf numFmtId="3" fontId="3" fillId="0" borderId="53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 horizontal="right"/>
    </xf>
    <xf numFmtId="3" fontId="3" fillId="0" borderId="48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 horizontal="right"/>
    </xf>
    <xf numFmtId="4" fontId="3" fillId="34" borderId="48" xfId="0" applyNumberFormat="1" applyFont="1" applyFill="1" applyBorder="1" applyAlignment="1">
      <alignment horizontal="right"/>
    </xf>
    <xf numFmtId="4" fontId="3" fillId="34" borderId="52" xfId="0" applyNumberFormat="1" applyFont="1" applyFill="1" applyBorder="1" applyAlignment="1">
      <alignment horizontal="right"/>
    </xf>
    <xf numFmtId="4" fontId="3" fillId="34" borderId="57" xfId="0" applyNumberFormat="1" applyFont="1" applyFill="1" applyBorder="1" applyAlignment="1">
      <alignment horizontal="right"/>
    </xf>
    <xf numFmtId="0" fontId="18" fillId="0" borderId="83" xfId="0" applyFont="1" applyBorder="1" applyAlignment="1">
      <alignment horizontal="center"/>
    </xf>
    <xf numFmtId="0" fontId="27" fillId="0" borderId="7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1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84" xfId="0" applyFont="1" applyFill="1" applyBorder="1" applyAlignment="1">
      <alignment/>
    </xf>
    <xf numFmtId="0" fontId="10" fillId="0" borderId="84" xfId="0" applyFont="1" applyBorder="1" applyAlignment="1">
      <alignment/>
    </xf>
    <xf numFmtId="0" fontId="12" fillId="0" borderId="15" xfId="0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/>
    </xf>
    <xf numFmtId="3" fontId="15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 horizontal="right"/>
    </xf>
    <xf numFmtId="0" fontId="14" fillId="0" borderId="55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12" fillId="0" borderId="70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3" fontId="4" fillId="0" borderId="29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left" vertical="center"/>
    </xf>
    <xf numFmtId="4" fontId="2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4" fillId="0" borderId="6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3" fillId="0" borderId="77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94" xfId="0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4" fillId="0" borderId="69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0" fillId="0" borderId="83" xfId="0" applyFont="1" applyBorder="1" applyAlignment="1">
      <alignment/>
    </xf>
    <xf numFmtId="0" fontId="26" fillId="0" borderId="4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10" xfId="0" applyFont="1" applyFill="1" applyBorder="1" applyAlignment="1">
      <alignment/>
    </xf>
    <xf numFmtId="1" fontId="1" fillId="0" borderId="52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4" fillId="0" borderId="9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9" xfId="0" applyFont="1" applyBorder="1" applyAlignment="1">
      <alignment horizontal="right"/>
    </xf>
    <xf numFmtId="1" fontId="1" fillId="0" borderId="93" xfId="0" applyNumberFormat="1" applyFont="1" applyBorder="1" applyAlignment="1">
      <alignment/>
    </xf>
    <xf numFmtId="1" fontId="1" fillId="0" borderId="45" xfId="0" applyNumberFormat="1" applyFont="1" applyBorder="1" applyAlignment="1">
      <alignment/>
    </xf>
    <xf numFmtId="2" fontId="1" fillId="0" borderId="45" xfId="0" applyNumberFormat="1" applyFont="1" applyBorder="1" applyAlignment="1">
      <alignment horizontal="right"/>
    </xf>
    <xf numFmtId="0" fontId="0" fillId="0" borderId="56" xfId="0" applyBorder="1" applyAlignment="1">
      <alignment/>
    </xf>
    <xf numFmtId="0" fontId="1" fillId="0" borderId="56" xfId="0" applyFont="1" applyBorder="1" applyAlignment="1">
      <alignment horizontal="center"/>
    </xf>
    <xf numFmtId="0" fontId="26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3" fontId="20" fillId="0" borderId="16" xfId="0" applyNumberFormat="1" applyFont="1" applyFill="1" applyBorder="1" applyAlignment="1">
      <alignment/>
    </xf>
    <xf numFmtId="0" fontId="20" fillId="0" borderId="33" xfId="0" applyFont="1" applyBorder="1" applyAlignment="1">
      <alignment/>
    </xf>
    <xf numFmtId="3" fontId="20" fillId="0" borderId="86" xfId="0" applyNumberFormat="1" applyFont="1" applyFill="1" applyBorder="1" applyAlignment="1">
      <alignment/>
    </xf>
    <xf numFmtId="1" fontId="18" fillId="0" borderId="2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4" fillId="0" borderId="40" xfId="0" applyNumberFormat="1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1" fontId="18" fillId="0" borderId="96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1" fontId="1" fillId="0" borderId="79" xfId="0" applyNumberFormat="1" applyFont="1" applyBorder="1" applyAlignment="1">
      <alignment/>
    </xf>
    <xf numFmtId="1" fontId="18" fillId="0" borderId="71" xfId="0" applyNumberFormat="1" applyFont="1" applyBorder="1" applyAlignment="1">
      <alignment horizontal="right"/>
    </xf>
    <xf numFmtId="1" fontId="0" fillId="0" borderId="40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74" xfId="0" applyNumberFormat="1" applyBorder="1" applyAlignment="1">
      <alignment horizontal="right"/>
    </xf>
    <xf numFmtId="1" fontId="1" fillId="0" borderId="79" xfId="0" applyNumberFormat="1" applyFont="1" applyBorder="1" applyAlignment="1">
      <alignment/>
    </xf>
    <xf numFmtId="1" fontId="4" fillId="0" borderId="34" xfId="0" applyNumberFormat="1" applyFont="1" applyFill="1" applyBorder="1" applyAlignment="1">
      <alignment horizontal="right"/>
    </xf>
    <xf numFmtId="1" fontId="18" fillId="0" borderId="74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1" fontId="18" fillId="0" borderId="73" xfId="0" applyNumberFormat="1" applyFont="1" applyBorder="1" applyAlignment="1">
      <alignment horizontal="right"/>
    </xf>
    <xf numFmtId="1" fontId="1" fillId="0" borderId="75" xfId="0" applyNumberFormat="1" applyFont="1" applyBorder="1" applyAlignment="1">
      <alignment/>
    </xf>
    <xf numFmtId="1" fontId="0" fillId="0" borderId="86" xfId="0" applyNumberFormat="1" applyBorder="1" applyAlignment="1">
      <alignment/>
    </xf>
    <xf numFmtId="1" fontId="3" fillId="0" borderId="73" xfId="0" applyNumberFormat="1" applyFont="1" applyFill="1" applyBorder="1" applyAlignment="1">
      <alignment/>
    </xf>
    <xf numFmtId="1" fontId="1" fillId="0" borderId="40" xfId="0" applyNumberFormat="1" applyFont="1" applyBorder="1" applyAlignment="1">
      <alignment/>
    </xf>
    <xf numFmtId="1" fontId="1" fillId="0" borderId="86" xfId="0" applyNumberFormat="1" applyFont="1" applyBorder="1" applyAlignment="1">
      <alignment/>
    </xf>
    <xf numFmtId="2" fontId="1" fillId="0" borderId="86" xfId="0" applyNumberFormat="1" applyFont="1" applyBorder="1" applyAlignment="1">
      <alignment horizontal="right"/>
    </xf>
    <xf numFmtId="2" fontId="1" fillId="0" borderId="79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8" fillId="0" borderId="97" xfId="0" applyFont="1" applyBorder="1" applyAlignment="1">
      <alignment horizontal="center"/>
    </xf>
    <xf numFmtId="3" fontId="4" fillId="0" borderId="34" xfId="0" applyNumberFormat="1" applyFont="1" applyFill="1" applyBorder="1" applyAlignment="1">
      <alignment/>
    </xf>
    <xf numFmtId="3" fontId="4" fillId="0" borderId="86" xfId="0" applyNumberFormat="1" applyFont="1" applyFill="1" applyBorder="1" applyAlignment="1">
      <alignment/>
    </xf>
    <xf numFmtId="3" fontId="4" fillId="0" borderId="73" xfId="0" applyNumberFormat="1" applyFont="1" applyFill="1" applyBorder="1" applyAlignment="1">
      <alignment/>
    </xf>
    <xf numFmtId="3" fontId="19" fillId="0" borderId="86" xfId="0" applyNumberFormat="1" applyFont="1" applyFill="1" applyBorder="1" applyAlignment="1">
      <alignment/>
    </xf>
    <xf numFmtId="3" fontId="3" fillId="0" borderId="97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 horizontal="right"/>
    </xf>
    <xf numFmtId="3" fontId="3" fillId="0" borderId="79" xfId="0" applyNumberFormat="1" applyFont="1" applyFill="1" applyBorder="1" applyAlignment="1">
      <alignment horizontal="right"/>
    </xf>
    <xf numFmtId="3" fontId="4" fillId="0" borderId="74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 horizontal="right"/>
    </xf>
    <xf numFmtId="3" fontId="3" fillId="0" borderId="73" xfId="0" applyNumberFormat="1" applyFont="1" applyFill="1" applyBorder="1" applyAlignment="1">
      <alignment horizontal="right"/>
    </xf>
    <xf numFmtId="3" fontId="18" fillId="0" borderId="73" xfId="0" applyNumberFormat="1" applyFont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1" fillId="0" borderId="74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3" fontId="18" fillId="0" borderId="22" xfId="0" applyNumberFormat="1" applyFont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3" fillId="0" borderId="31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14" xfId="0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0" fontId="18" fillId="0" borderId="5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4" fontId="18" fillId="0" borderId="45" xfId="0" applyNumberFormat="1" applyFont="1" applyBorder="1" applyAlignment="1">
      <alignment horizontal="center"/>
    </xf>
    <xf numFmtId="3" fontId="18" fillId="0" borderId="51" xfId="0" applyNumberFormat="1" applyFont="1" applyBorder="1" applyAlignment="1">
      <alignment/>
    </xf>
    <xf numFmtId="3" fontId="19" fillId="0" borderId="22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79" xfId="0" applyFont="1" applyBorder="1" applyAlignment="1">
      <alignment/>
    </xf>
    <xf numFmtId="3" fontId="18" fillId="0" borderId="71" xfId="0" applyNumberFormat="1" applyFont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3" fillId="0" borderId="73" xfId="0" applyNumberFormat="1" applyFont="1" applyFill="1" applyBorder="1" applyAlignment="1">
      <alignment/>
    </xf>
    <xf numFmtId="1" fontId="10" fillId="0" borderId="22" xfId="0" applyNumberFormat="1" applyFont="1" applyBorder="1" applyAlignment="1">
      <alignment horizontal="right"/>
    </xf>
    <xf numFmtId="0" fontId="19" fillId="0" borderId="33" xfId="0" applyFont="1" applyBorder="1" applyAlignment="1">
      <alignment/>
    </xf>
    <xf numFmtId="0" fontId="4" fillId="0" borderId="31" xfId="0" applyFont="1" applyFill="1" applyBorder="1" applyAlignment="1">
      <alignment/>
    </xf>
    <xf numFmtId="1" fontId="4" fillId="0" borderId="79" xfId="0" applyNumberFormat="1" applyFont="1" applyFill="1" applyBorder="1" applyAlignment="1">
      <alignment horizontal="right"/>
    </xf>
    <xf numFmtId="1" fontId="4" fillId="0" borderId="45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3" fontId="18" fillId="0" borderId="86" xfId="0" applyNumberFormat="1" applyFont="1" applyBorder="1" applyAlignment="1">
      <alignment/>
    </xf>
    <xf numFmtId="1" fontId="4" fillId="0" borderId="74" xfId="0" applyNumberFormat="1" applyFont="1" applyFill="1" applyBorder="1" applyAlignment="1">
      <alignment horizontal="right"/>
    </xf>
    <xf numFmtId="1" fontId="4" fillId="0" borderId="42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75" xfId="0" applyNumberFormat="1" applyFont="1" applyBorder="1" applyAlignment="1">
      <alignment horizontal="right"/>
    </xf>
    <xf numFmtId="2" fontId="1" fillId="0" borderId="52" xfId="0" applyNumberFormat="1" applyFont="1" applyBorder="1" applyAlignment="1">
      <alignment horizontal="right"/>
    </xf>
    <xf numFmtId="1" fontId="1" fillId="0" borderId="52" xfId="0" applyNumberFormat="1" applyFont="1" applyBorder="1" applyAlignment="1">
      <alignment horizontal="right"/>
    </xf>
    <xf numFmtId="1" fontId="0" fillId="0" borderId="0" xfId="0" applyNumberFormat="1" applyFill="1" applyAlignment="1">
      <alignment/>
    </xf>
    <xf numFmtId="4" fontId="3" fillId="0" borderId="59" xfId="0" applyNumberFormat="1" applyFont="1" applyFill="1" applyBorder="1" applyAlignment="1">
      <alignment/>
    </xf>
    <xf numFmtId="4" fontId="4" fillId="0" borderId="59" xfId="0" applyNumberFormat="1" applyFont="1" applyFill="1" applyBorder="1" applyAlignment="1">
      <alignment/>
    </xf>
    <xf numFmtId="0" fontId="18" fillId="0" borderId="6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1" fontId="18" fillId="0" borderId="86" xfId="0" applyNumberFormat="1" applyFont="1" applyBorder="1" applyAlignment="1">
      <alignment horizontal="right"/>
    </xf>
    <xf numFmtId="1" fontId="1" fillId="0" borderId="75" xfId="0" applyNumberFormat="1" applyFont="1" applyBorder="1" applyAlignment="1">
      <alignment horizontal="right"/>
    </xf>
    <xf numFmtId="1" fontId="1" fillId="0" borderId="93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9" fillId="0" borderId="86" xfId="0" applyNumberFormat="1" applyFont="1" applyFill="1" applyBorder="1" applyAlignment="1">
      <alignment/>
    </xf>
    <xf numFmtId="14" fontId="18" fillId="0" borderId="44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2" fontId="20" fillId="0" borderId="29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2" fontId="19" fillId="0" borderId="93" xfId="0" applyNumberFormat="1" applyFont="1" applyBorder="1" applyAlignment="1">
      <alignment/>
    </xf>
    <xf numFmtId="0" fontId="18" fillId="0" borderId="62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2" fontId="18" fillId="0" borderId="93" xfId="0" applyNumberFormat="1" applyFont="1" applyBorder="1" applyAlignment="1">
      <alignment/>
    </xf>
    <xf numFmtId="2" fontId="18" fillId="0" borderId="81" xfId="0" applyNumberFormat="1" applyFont="1" applyBorder="1" applyAlignment="1">
      <alignment horizontal="right"/>
    </xf>
    <xf numFmtId="2" fontId="3" fillId="0" borderId="81" xfId="0" applyNumberFormat="1" applyFont="1" applyFill="1" applyBorder="1" applyAlignment="1">
      <alignment/>
    </xf>
    <xf numFmtId="2" fontId="1" fillId="0" borderId="42" xfId="0" applyNumberFormat="1" applyFont="1" applyBorder="1" applyAlignment="1">
      <alignment/>
    </xf>
    <xf numFmtId="2" fontId="18" fillId="0" borderId="93" xfId="0" applyNumberFormat="1" applyFont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75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0" fontId="7" fillId="0" borderId="70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4" fontId="3" fillId="0" borderId="3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/>
    </xf>
    <xf numFmtId="49" fontId="10" fillId="0" borderId="54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4" fontId="4" fillId="0" borderId="81" xfId="0" applyNumberFormat="1" applyFont="1" applyFill="1" applyBorder="1" applyAlignment="1">
      <alignment/>
    </xf>
    <xf numFmtId="4" fontId="3" fillId="0" borderId="81" xfId="0" applyNumberFormat="1" applyFont="1" applyFill="1" applyBorder="1" applyAlignment="1">
      <alignment/>
    </xf>
    <xf numFmtId="49" fontId="5" fillId="0" borderId="73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74" xfId="0" applyNumberFormat="1" applyFont="1" applyFill="1" applyBorder="1" applyAlignment="1">
      <alignment horizontal="center"/>
    </xf>
    <xf numFmtId="49" fontId="5" fillId="0" borderId="84" xfId="0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vertical="center"/>
    </xf>
    <xf numFmtId="0" fontId="14" fillId="0" borderId="40" xfId="0" applyFont="1" applyFill="1" applyBorder="1" applyAlignment="1">
      <alignment/>
    </xf>
    <xf numFmtId="49" fontId="5" fillId="0" borderId="61" xfId="0" applyNumberFormat="1" applyFont="1" applyFill="1" applyBorder="1" applyAlignment="1">
      <alignment horizontal="center"/>
    </xf>
    <xf numFmtId="0" fontId="0" fillId="0" borderId="80" xfId="0" applyFont="1" applyBorder="1" applyAlignment="1">
      <alignment/>
    </xf>
    <xf numFmtId="49" fontId="12" fillId="0" borderId="68" xfId="0" applyNumberFormat="1" applyFont="1" applyFill="1" applyBorder="1" applyAlignment="1">
      <alignment horizontal="left"/>
    </xf>
    <xf numFmtId="49" fontId="4" fillId="0" borderId="26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4" fillId="0" borderId="80" xfId="0" applyFont="1" applyFill="1" applyBorder="1" applyAlignment="1">
      <alignment/>
    </xf>
    <xf numFmtId="49" fontId="12" fillId="0" borderId="46" xfId="0" applyNumberFormat="1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horizontal="left"/>
    </xf>
    <xf numFmtId="49" fontId="13" fillId="0" borderId="38" xfId="0" applyNumberFormat="1" applyFont="1" applyFill="1" applyBorder="1" applyAlignment="1">
      <alignment horizontal="left"/>
    </xf>
    <xf numFmtId="49" fontId="29" fillId="0" borderId="38" xfId="0" applyNumberFormat="1" applyFont="1" applyFill="1" applyBorder="1" applyAlignment="1">
      <alignment horizontal="left"/>
    </xf>
    <xf numFmtId="49" fontId="12" fillId="0" borderId="38" xfId="0" applyNumberFormat="1" applyFont="1" applyFill="1" applyBorder="1" applyAlignment="1">
      <alignment horizontal="left"/>
    </xf>
    <xf numFmtId="49" fontId="12" fillId="0" borderId="49" xfId="0" applyNumberFormat="1" applyFont="1" applyFill="1" applyBorder="1" applyAlignment="1">
      <alignment horizontal="left"/>
    </xf>
    <xf numFmtId="49" fontId="4" fillId="0" borderId="68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49" fontId="15" fillId="0" borderId="39" xfId="0" applyNumberFormat="1" applyFont="1" applyFill="1" applyBorder="1" applyAlignment="1">
      <alignment horizontal="center"/>
    </xf>
    <xf numFmtId="49" fontId="5" fillId="0" borderId="75" xfId="0" applyNumberFormat="1" applyFont="1" applyFill="1" applyBorder="1" applyAlignment="1">
      <alignment horizontal="center"/>
    </xf>
    <xf numFmtId="0" fontId="8" fillId="0" borderId="86" xfId="0" applyFont="1" applyFill="1" applyBorder="1" applyAlignment="1">
      <alignment vertical="center"/>
    </xf>
    <xf numFmtId="0" fontId="14" fillId="0" borderId="34" xfId="0" applyFont="1" applyFill="1" applyBorder="1" applyAlignment="1">
      <alignment/>
    </xf>
    <xf numFmtId="49" fontId="5" fillId="0" borderId="79" xfId="0" applyNumberFormat="1" applyFont="1" applyFill="1" applyBorder="1" applyAlignment="1">
      <alignment horizontal="center"/>
    </xf>
    <xf numFmtId="49" fontId="15" fillId="0" borderId="34" xfId="0" applyNumberFormat="1" applyFont="1" applyFill="1" applyBorder="1" applyAlignment="1">
      <alignment horizontal="center"/>
    </xf>
    <xf numFmtId="49" fontId="15" fillId="0" borderId="74" xfId="0" applyNumberFormat="1" applyFont="1" applyFill="1" applyBorder="1" applyAlignment="1">
      <alignment horizontal="center"/>
    </xf>
    <xf numFmtId="0" fontId="4" fillId="0" borderId="80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49" fontId="6" fillId="0" borderId="41" xfId="0" applyNumberFormat="1" applyFont="1" applyFill="1" applyBorder="1" applyAlignment="1">
      <alignment horizontal="left"/>
    </xf>
    <xf numFmtId="49" fontId="14" fillId="0" borderId="26" xfId="0" applyNumberFormat="1" applyFont="1" applyFill="1" applyBorder="1" applyAlignment="1">
      <alignment horizontal="left"/>
    </xf>
    <xf numFmtId="49" fontId="13" fillId="0" borderId="27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49" fontId="13" fillId="0" borderId="39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32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3"/>
  <sheetViews>
    <sheetView view="pageBreakPreview" zoomScale="95" zoomScaleSheetLayoutView="95" zoomScalePageLayoutView="0" workbookViewId="0" topLeftCell="A1">
      <selection activeCell="W12" sqref="W12"/>
    </sheetView>
  </sheetViews>
  <sheetFormatPr defaultColWidth="9.140625" defaultRowHeight="12.75"/>
  <cols>
    <col min="1" max="1" width="3.140625" style="7" customWidth="1"/>
    <col min="2" max="2" width="3.421875" style="6" customWidth="1"/>
    <col min="3" max="3" width="7.28125" style="0" customWidth="1"/>
    <col min="4" max="4" width="4.00390625" style="0" customWidth="1"/>
    <col min="5" max="5" width="33.7109375" style="0" customWidth="1"/>
    <col min="6" max="6" width="3.421875" style="0" hidden="1" customWidth="1"/>
    <col min="7" max="7" width="3.28125" style="0" hidden="1" customWidth="1"/>
    <col min="8" max="8" width="7.8515625" style="0" hidden="1" customWidth="1"/>
    <col min="9" max="9" width="4.421875" style="0" hidden="1" customWidth="1"/>
    <col min="10" max="10" width="4.7109375" style="0" hidden="1" customWidth="1"/>
    <col min="11" max="11" width="48.28125" style="0" hidden="1" customWidth="1"/>
    <col min="12" max="12" width="0.9921875" style="0" hidden="1" customWidth="1"/>
    <col min="13" max="13" width="3.7109375" style="0" customWidth="1"/>
    <col min="14" max="14" width="5.28125" style="0" customWidth="1"/>
    <col min="15" max="15" width="9.140625" style="0" customWidth="1"/>
    <col min="16" max="17" width="8.57421875" style="0" customWidth="1"/>
    <col min="21" max="21" width="8.140625" style="0" customWidth="1"/>
    <col min="22" max="22" width="9.28125" style="25" customWidth="1"/>
  </cols>
  <sheetData>
    <row r="1" spans="1:22" s="248" customFormat="1" ht="16.5" customHeight="1">
      <c r="A1" s="945" t="s">
        <v>341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768"/>
      <c r="S1" s="768"/>
      <c r="T1" s="768"/>
      <c r="U1" s="769"/>
      <c r="V1" s="917"/>
    </row>
    <row r="2" spans="1:21" ht="14.25" thickBot="1">
      <c r="A2" s="770"/>
      <c r="B2" s="767"/>
      <c r="C2" s="771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25"/>
      <c r="S2" s="25"/>
      <c r="T2" s="25"/>
      <c r="U2" s="77"/>
    </row>
    <row r="3" spans="1:21" ht="15.75" customHeight="1">
      <c r="A3" s="954" t="s">
        <v>313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240"/>
      <c r="M3" s="947" t="s">
        <v>107</v>
      </c>
      <c r="N3" s="947"/>
      <c r="O3" s="947"/>
      <c r="P3" s="947"/>
      <c r="Q3" s="948"/>
      <c r="R3" s="526" t="s">
        <v>225</v>
      </c>
      <c r="S3" s="526" t="s">
        <v>112</v>
      </c>
      <c r="T3" s="526" t="s">
        <v>160</v>
      </c>
      <c r="U3" s="526" t="s">
        <v>335</v>
      </c>
    </row>
    <row r="4" spans="1:21" ht="1.5" customHeight="1" hidden="1">
      <c r="A4" s="39"/>
      <c r="B4" s="235"/>
      <c r="C4" s="236"/>
      <c r="D4" s="958"/>
      <c r="E4" s="959"/>
      <c r="F4" s="942" t="s">
        <v>85</v>
      </c>
      <c r="G4" s="942"/>
      <c r="H4" s="942"/>
      <c r="I4" s="942"/>
      <c r="J4" s="942"/>
      <c r="K4" s="942"/>
      <c r="L4" s="40"/>
      <c r="M4" s="949"/>
      <c r="N4" s="950"/>
      <c r="O4" s="950"/>
      <c r="P4" s="950"/>
      <c r="Q4" s="950"/>
      <c r="R4" s="527"/>
      <c r="S4" s="527"/>
      <c r="T4" s="527"/>
      <c r="U4" s="527"/>
    </row>
    <row r="5" spans="1:21" ht="12">
      <c r="A5" s="44"/>
      <c r="B5" s="35" t="s">
        <v>36</v>
      </c>
      <c r="C5" s="37" t="s">
        <v>20</v>
      </c>
      <c r="D5" s="958"/>
      <c r="E5" s="959"/>
      <c r="F5" s="967" t="s">
        <v>21</v>
      </c>
      <c r="G5" s="968"/>
      <c r="H5" s="968"/>
      <c r="I5" s="968"/>
      <c r="J5" s="968"/>
      <c r="K5" s="969"/>
      <c r="L5" s="30"/>
      <c r="M5" s="951">
        <v>711</v>
      </c>
      <c r="N5" s="951">
        <v>713</v>
      </c>
      <c r="O5" s="951">
        <v>714.716</v>
      </c>
      <c r="P5" s="951">
        <v>717</v>
      </c>
      <c r="Q5" s="952" t="s">
        <v>10</v>
      </c>
      <c r="R5" s="666" t="s">
        <v>226</v>
      </c>
      <c r="S5" s="666" t="s">
        <v>315</v>
      </c>
      <c r="T5" s="666" t="s">
        <v>226</v>
      </c>
      <c r="U5" s="666"/>
    </row>
    <row r="6" spans="1:21" ht="12.75" thickBot="1">
      <c r="A6" s="44"/>
      <c r="B6" s="35" t="s">
        <v>37</v>
      </c>
      <c r="C6" s="37" t="s">
        <v>35</v>
      </c>
      <c r="D6" s="960" t="s">
        <v>111</v>
      </c>
      <c r="E6" s="961"/>
      <c r="F6" s="943">
        <v>610</v>
      </c>
      <c r="G6" s="943">
        <v>620</v>
      </c>
      <c r="H6" s="943">
        <v>630</v>
      </c>
      <c r="I6" s="943">
        <v>640</v>
      </c>
      <c r="J6" s="943">
        <v>650</v>
      </c>
      <c r="K6" s="970" t="s">
        <v>10</v>
      </c>
      <c r="L6" s="133"/>
      <c r="M6" s="951"/>
      <c r="N6" s="951"/>
      <c r="O6" s="951"/>
      <c r="P6" s="951"/>
      <c r="Q6" s="953"/>
      <c r="R6" s="667">
        <v>43100</v>
      </c>
      <c r="S6" s="528" t="s">
        <v>333</v>
      </c>
      <c r="T6" s="594">
        <v>43465</v>
      </c>
      <c r="U6" s="528" t="s">
        <v>336</v>
      </c>
    </row>
    <row r="7" spans="1:21" ht="0" customHeight="1" hidden="1" thickBot="1">
      <c r="A7" s="114"/>
      <c r="B7" s="130"/>
      <c r="C7" s="241"/>
      <c r="D7" s="241"/>
      <c r="E7" s="242"/>
      <c r="F7" s="944"/>
      <c r="G7" s="944"/>
      <c r="H7" s="944"/>
      <c r="I7" s="944"/>
      <c r="J7" s="944"/>
      <c r="K7" s="971"/>
      <c r="L7" s="243"/>
      <c r="M7" s="244"/>
      <c r="N7" s="244"/>
      <c r="O7" s="244"/>
      <c r="P7" s="244"/>
      <c r="Q7" s="245"/>
      <c r="R7" s="602"/>
      <c r="S7" s="77"/>
      <c r="T7" s="25"/>
      <c r="U7" s="77"/>
    </row>
    <row r="8" spans="1:21" ht="0" customHeight="1" hidden="1" thickBot="1">
      <c r="A8" s="342"/>
      <c r="B8" s="10"/>
      <c r="C8" s="16"/>
      <c r="D8" s="16"/>
      <c r="E8" s="391"/>
      <c r="F8" s="384"/>
      <c r="G8" s="135"/>
      <c r="H8" s="135"/>
      <c r="I8" s="135"/>
      <c r="J8" s="383"/>
      <c r="K8" s="136"/>
      <c r="L8" s="41"/>
      <c r="M8" s="392"/>
      <c r="N8" s="239"/>
      <c r="O8" s="239"/>
      <c r="P8" s="239"/>
      <c r="Q8" s="387"/>
      <c r="R8" s="385"/>
      <c r="S8" s="77"/>
      <c r="T8" s="77"/>
      <c r="U8" s="77"/>
    </row>
    <row r="9" spans="1:21" ht="14.25" customHeight="1" thickBot="1">
      <c r="A9" s="525"/>
      <c r="B9" s="560" t="s">
        <v>159</v>
      </c>
      <c r="C9" s="560"/>
      <c r="D9" s="560"/>
      <c r="E9" s="560"/>
      <c r="F9" s="561"/>
      <c r="G9" s="562"/>
      <c r="H9" s="562"/>
      <c r="I9" s="562"/>
      <c r="J9" s="563"/>
      <c r="K9" s="564"/>
      <c r="L9" s="565"/>
      <c r="M9" s="566"/>
      <c r="N9" s="567"/>
      <c r="O9" s="567"/>
      <c r="P9" s="575"/>
      <c r="Q9" s="568"/>
      <c r="R9" s="801"/>
      <c r="S9" s="698">
        <v>165630</v>
      </c>
      <c r="T9" s="801">
        <v>0</v>
      </c>
      <c r="U9" s="698"/>
    </row>
    <row r="10" spans="1:21" ht="13.5" customHeight="1" thickTop="1">
      <c r="A10" s="39">
        <v>1</v>
      </c>
      <c r="B10" s="331"/>
      <c r="C10" s="573" t="s">
        <v>278</v>
      </c>
      <c r="D10" s="559" t="s">
        <v>14</v>
      </c>
      <c r="E10" s="444" t="s">
        <v>326</v>
      </c>
      <c r="F10" s="445"/>
      <c r="G10" s="445"/>
      <c r="H10" s="445"/>
      <c r="I10" s="445"/>
      <c r="J10" s="445"/>
      <c r="K10" s="445"/>
      <c r="L10" s="445"/>
      <c r="M10" s="390"/>
      <c r="N10" s="390"/>
      <c r="O10" s="403"/>
      <c r="P10" s="403"/>
      <c r="Q10" s="403"/>
      <c r="R10" s="802"/>
      <c r="S10" s="659">
        <v>165630</v>
      </c>
      <c r="T10" s="816"/>
      <c r="U10" s="659"/>
    </row>
    <row r="11" spans="1:21" ht="12" customHeight="1" thickBot="1">
      <c r="A11" s="114">
        <v>2</v>
      </c>
      <c r="B11" s="130"/>
      <c r="C11" s="574" t="s">
        <v>278</v>
      </c>
      <c r="D11" s="558" t="s">
        <v>15</v>
      </c>
      <c r="E11" s="242" t="s">
        <v>199</v>
      </c>
      <c r="F11" s="555"/>
      <c r="G11" s="555"/>
      <c r="H11" s="555"/>
      <c r="I11" s="555"/>
      <c r="J11" s="555"/>
      <c r="K11" s="555"/>
      <c r="L11" s="555"/>
      <c r="M11" s="244"/>
      <c r="N11" s="244"/>
      <c r="O11" s="406"/>
      <c r="P11" s="406"/>
      <c r="Q11" s="406"/>
      <c r="R11" s="803"/>
      <c r="S11" s="659"/>
      <c r="T11" s="803"/>
      <c r="U11" s="659"/>
    </row>
    <row r="12" spans="1:21" ht="12.75" thickBot="1">
      <c r="A12" s="338"/>
      <c r="B12" s="957" t="s">
        <v>110</v>
      </c>
      <c r="C12" s="957"/>
      <c r="D12" s="957"/>
      <c r="E12" s="957"/>
      <c r="F12" s="626" t="e">
        <f>#REF!+#REF!+#REF!+#REF!</f>
        <v>#REF!</v>
      </c>
      <c r="G12" s="626" t="e">
        <f>#REF!+#REF!+#REF!+#REF!</f>
        <v>#REF!</v>
      </c>
      <c r="H12" s="237"/>
      <c r="I12" s="237"/>
      <c r="J12" s="237"/>
      <c r="K12" s="237"/>
      <c r="L12" s="238"/>
      <c r="M12" s="627"/>
      <c r="N12" s="627"/>
      <c r="O12" s="628"/>
      <c r="P12" s="629"/>
      <c r="Q12" s="400"/>
      <c r="R12" s="804"/>
      <c r="S12" s="668"/>
      <c r="T12" s="804"/>
      <c r="U12" s="668"/>
    </row>
    <row r="13" spans="1:21" ht="29.25" customHeight="1" hidden="1" thickBot="1">
      <c r="A13" s="379"/>
      <c r="B13" s="331"/>
      <c r="C13" s="323"/>
      <c r="D13" s="102"/>
      <c r="E13" s="425"/>
      <c r="F13" s="426"/>
      <c r="G13" s="426"/>
      <c r="H13" s="623"/>
      <c r="I13" s="623"/>
      <c r="J13" s="623"/>
      <c r="K13" s="623"/>
      <c r="L13" s="623"/>
      <c r="M13" s="624"/>
      <c r="N13" s="624"/>
      <c r="O13" s="625"/>
      <c r="P13" s="625"/>
      <c r="Q13" s="625"/>
      <c r="R13" s="805"/>
      <c r="S13" s="660"/>
      <c r="T13" s="805"/>
      <c r="U13" s="660"/>
    </row>
    <row r="14" spans="1:21" ht="12.75" customHeight="1" hidden="1" thickBot="1" thickTop="1">
      <c r="A14" s="81"/>
      <c r="B14" s="35"/>
      <c r="C14" s="37"/>
      <c r="D14" s="37"/>
      <c r="E14" s="581"/>
      <c r="F14" s="579"/>
      <c r="G14" s="579"/>
      <c r="H14" s="579"/>
      <c r="I14" s="579"/>
      <c r="J14" s="579"/>
      <c r="K14" s="579"/>
      <c r="L14" s="579"/>
      <c r="M14" s="580"/>
      <c r="N14" s="580"/>
      <c r="O14" s="583"/>
      <c r="P14" s="583"/>
      <c r="Q14" s="583"/>
      <c r="R14" s="806"/>
      <c r="S14" s="661"/>
      <c r="T14" s="806"/>
      <c r="U14" s="661"/>
    </row>
    <row r="15" spans="1:21" ht="13.5" customHeight="1" thickBot="1">
      <c r="A15" s="380"/>
      <c r="B15" s="130"/>
      <c r="C15" s="622" t="s">
        <v>255</v>
      </c>
      <c r="D15" s="558" t="s">
        <v>18</v>
      </c>
      <c r="E15" s="242" t="s">
        <v>200</v>
      </c>
      <c r="F15" s="555"/>
      <c r="G15" s="555"/>
      <c r="H15" s="555"/>
      <c r="I15" s="555"/>
      <c r="J15" s="555"/>
      <c r="K15" s="555"/>
      <c r="L15" s="555"/>
      <c r="M15" s="244"/>
      <c r="N15" s="244"/>
      <c r="O15" s="619"/>
      <c r="P15" s="406"/>
      <c r="Q15" s="406"/>
      <c r="R15" s="807"/>
      <c r="S15" s="662"/>
      <c r="T15" s="807"/>
      <c r="U15" s="662"/>
    </row>
    <row r="16" spans="1:21" ht="13.5" customHeight="1" thickBot="1">
      <c r="A16" s="366"/>
      <c r="B16" s="962" t="s">
        <v>198</v>
      </c>
      <c r="C16" s="962"/>
      <c r="D16" s="962"/>
      <c r="E16" s="962"/>
      <c r="F16" s="601"/>
      <c r="G16" s="601"/>
      <c r="H16" s="601"/>
      <c r="I16" s="601"/>
      <c r="J16" s="601"/>
      <c r="K16" s="601"/>
      <c r="L16" s="601"/>
      <c r="M16" s="620"/>
      <c r="N16" s="620"/>
      <c r="O16" s="621"/>
      <c r="P16" s="569"/>
      <c r="Q16" s="569"/>
      <c r="R16" s="530">
        <v>28143</v>
      </c>
      <c r="S16" s="663">
        <v>107900</v>
      </c>
      <c r="T16" s="530">
        <v>187897</v>
      </c>
      <c r="U16" s="937">
        <f>T16/S16*100</f>
        <v>174.13994439295644</v>
      </c>
    </row>
    <row r="17" spans="1:21" ht="13.5" customHeight="1">
      <c r="A17" s="342"/>
      <c r="B17" s="748"/>
      <c r="C17" s="748"/>
      <c r="D17" s="748"/>
      <c r="E17" s="751" t="s">
        <v>281</v>
      </c>
      <c r="F17" s="135"/>
      <c r="G17" s="135"/>
      <c r="H17" s="135"/>
      <c r="I17" s="135"/>
      <c r="J17" s="135"/>
      <c r="K17" s="135"/>
      <c r="L17" s="135"/>
      <c r="M17" s="239"/>
      <c r="N17" s="239"/>
      <c r="O17" s="749"/>
      <c r="P17" s="750"/>
      <c r="Q17" s="750"/>
      <c r="R17" s="808">
        <v>28143</v>
      </c>
      <c r="S17" s="781"/>
      <c r="T17" s="808"/>
      <c r="U17" s="781"/>
    </row>
    <row r="18" spans="1:22" s="614" customFormat="1" ht="12.75" customHeight="1">
      <c r="A18" s="379">
        <v>1</v>
      </c>
      <c r="B18" s="35"/>
      <c r="C18" s="608" t="s">
        <v>277</v>
      </c>
      <c r="D18" s="37" t="s">
        <v>14</v>
      </c>
      <c r="E18" s="581" t="s">
        <v>210</v>
      </c>
      <c r="F18" s="579"/>
      <c r="G18" s="579"/>
      <c r="H18" s="579"/>
      <c r="I18" s="579"/>
      <c r="J18" s="579"/>
      <c r="K18" s="579"/>
      <c r="L18" s="579"/>
      <c r="M18" s="580"/>
      <c r="N18" s="580"/>
      <c r="O18" s="583"/>
      <c r="P18" s="405"/>
      <c r="Q18" s="405"/>
      <c r="R18" s="809"/>
      <c r="S18" s="664"/>
      <c r="T18" s="809"/>
      <c r="U18" s="664"/>
      <c r="V18" s="25"/>
    </row>
    <row r="19" spans="1:21" ht="13.5" customHeight="1" thickBot="1">
      <c r="A19" s="380"/>
      <c r="B19" s="130"/>
      <c r="C19" s="241"/>
      <c r="D19" s="241"/>
      <c r="E19" s="242" t="s">
        <v>316</v>
      </c>
      <c r="F19" s="555"/>
      <c r="G19" s="555"/>
      <c r="H19" s="555"/>
      <c r="I19" s="555"/>
      <c r="J19" s="555"/>
      <c r="K19" s="555"/>
      <c r="L19" s="555"/>
      <c r="M19" s="244"/>
      <c r="N19" s="244"/>
      <c r="O19" s="619"/>
      <c r="P19" s="619"/>
      <c r="Q19" s="619"/>
      <c r="R19" s="899"/>
      <c r="S19" s="900">
        <v>107900</v>
      </c>
      <c r="T19" s="899">
        <v>187897</v>
      </c>
      <c r="U19" s="900">
        <v>174.14</v>
      </c>
    </row>
    <row r="20" spans="1:21" ht="3.75" customHeight="1" hidden="1">
      <c r="A20" s="342"/>
      <c r="B20" s="94"/>
      <c r="C20" s="95"/>
      <c r="D20" s="95"/>
      <c r="E20" s="891"/>
      <c r="F20" s="135"/>
      <c r="G20" s="135"/>
      <c r="H20" s="135"/>
      <c r="I20" s="135"/>
      <c r="J20" s="135"/>
      <c r="K20" s="135"/>
      <c r="L20" s="135"/>
      <c r="M20" s="239"/>
      <c r="N20" s="239"/>
      <c r="O20" s="749"/>
      <c r="P20" s="749"/>
      <c r="Q20" s="749"/>
      <c r="R20" s="892"/>
      <c r="S20" s="893"/>
      <c r="T20" s="892"/>
      <c r="U20" s="893"/>
    </row>
    <row r="21" spans="1:21" ht="15" customHeight="1" thickBot="1">
      <c r="A21" s="380"/>
      <c r="B21" s="615" t="s">
        <v>195</v>
      </c>
      <c r="C21" s="615"/>
      <c r="D21" s="616"/>
      <c r="E21" s="617"/>
      <c r="F21" s="555"/>
      <c r="G21" s="555"/>
      <c r="H21" s="555"/>
      <c r="I21" s="555"/>
      <c r="J21" s="555"/>
      <c r="K21" s="555"/>
      <c r="L21" s="555"/>
      <c r="M21" s="244"/>
      <c r="N21" s="244"/>
      <c r="O21" s="406"/>
      <c r="P21" s="618"/>
      <c r="Q21" s="618"/>
      <c r="R21" s="810">
        <v>5612</v>
      </c>
      <c r="S21" s="695">
        <v>105263</v>
      </c>
      <c r="T21" s="810">
        <v>105263</v>
      </c>
      <c r="U21" s="695">
        <v>100</v>
      </c>
    </row>
    <row r="22" spans="1:21" ht="12.75" customHeight="1">
      <c r="A22" s="81"/>
      <c r="B22" s="35"/>
      <c r="C22" s="582" t="s">
        <v>276</v>
      </c>
      <c r="D22" s="388" t="s">
        <v>16</v>
      </c>
      <c r="E22" s="581" t="s">
        <v>309</v>
      </c>
      <c r="F22" s="579"/>
      <c r="G22" s="579"/>
      <c r="H22" s="579"/>
      <c r="I22" s="579"/>
      <c r="J22" s="579"/>
      <c r="K22" s="579"/>
      <c r="L22" s="579"/>
      <c r="M22" s="580"/>
      <c r="N22" s="580"/>
      <c r="O22" s="583"/>
      <c r="P22" s="405"/>
      <c r="Q22" s="405"/>
      <c r="R22" s="811">
        <v>5612</v>
      </c>
      <c r="S22" s="696">
        <v>0</v>
      </c>
      <c r="T22" s="811"/>
      <c r="U22" s="696"/>
    </row>
    <row r="23" spans="1:21" ht="12.75" customHeight="1" thickBot="1">
      <c r="A23" s="380"/>
      <c r="B23" s="130"/>
      <c r="C23" s="622"/>
      <c r="D23" s="558" t="s">
        <v>17</v>
      </c>
      <c r="E23" s="242" t="s">
        <v>235</v>
      </c>
      <c r="F23" s="555"/>
      <c r="G23" s="555"/>
      <c r="H23" s="555"/>
      <c r="I23" s="555"/>
      <c r="J23" s="555"/>
      <c r="K23" s="555"/>
      <c r="L23" s="555"/>
      <c r="M23" s="244"/>
      <c r="N23" s="244"/>
      <c r="O23" s="619"/>
      <c r="P23" s="630"/>
      <c r="Q23" s="630"/>
      <c r="R23" s="811"/>
      <c r="S23" s="696">
        <v>105263</v>
      </c>
      <c r="T23" s="811">
        <v>105263</v>
      </c>
      <c r="U23" s="696">
        <v>100</v>
      </c>
    </row>
    <row r="24" spans="1:21" ht="14.25" thickBot="1">
      <c r="A24" s="45"/>
      <c r="B24" s="603" t="s">
        <v>329</v>
      </c>
      <c r="C24" s="523"/>
      <c r="D24" s="524"/>
      <c r="E24" s="604"/>
      <c r="F24" s="605" t="e">
        <f>F25+#REF!</f>
        <v>#REF!</v>
      </c>
      <c r="G24" s="605" t="e">
        <f>G25+#REF!</f>
        <v>#REF!</v>
      </c>
      <c r="H24" s="605" t="e">
        <f>H25+#REF!</f>
        <v>#REF!</v>
      </c>
      <c r="I24" s="605" t="e">
        <f>I25+#REF!</f>
        <v>#REF!</v>
      </c>
      <c r="J24" s="605" t="e">
        <f>J25+#REF!</f>
        <v>#REF!</v>
      </c>
      <c r="K24" s="605" t="e">
        <f>SUM(F24:J24)</f>
        <v>#REF!</v>
      </c>
      <c r="L24" s="606"/>
      <c r="M24" s="571"/>
      <c r="N24" s="571"/>
      <c r="O24" s="607"/>
      <c r="P24" s="607"/>
      <c r="Q24" s="569"/>
      <c r="R24" s="812"/>
      <c r="S24" s="668">
        <v>11190</v>
      </c>
      <c r="T24" s="812">
        <v>13110</v>
      </c>
      <c r="U24" s="938">
        <f>T24/S24*100</f>
        <v>117.15817694369971</v>
      </c>
    </row>
    <row r="25" spans="1:21" ht="12">
      <c r="A25" s="673">
        <f>A24+1</f>
        <v>1</v>
      </c>
      <c r="B25" s="674"/>
      <c r="C25" s="12" t="s">
        <v>248</v>
      </c>
      <c r="D25" s="684">
        <v>1</v>
      </c>
      <c r="E25" s="685" t="s">
        <v>330</v>
      </c>
      <c r="F25" s="686"/>
      <c r="G25" s="686"/>
      <c r="H25" s="686"/>
      <c r="I25" s="686"/>
      <c r="J25" s="686"/>
      <c r="K25" s="686">
        <f>SUM(F25:J25)</f>
        <v>0</v>
      </c>
      <c r="L25" s="687"/>
      <c r="M25" s="688"/>
      <c r="N25" s="688"/>
      <c r="O25" s="689"/>
      <c r="P25" s="690"/>
      <c r="Q25" s="690"/>
      <c r="R25" s="813"/>
      <c r="S25" s="774">
        <v>11190</v>
      </c>
      <c r="T25" s="813">
        <v>13110</v>
      </c>
      <c r="U25" s="774">
        <v>117.16</v>
      </c>
    </row>
    <row r="26" spans="1:21" ht="12.75" thickBot="1">
      <c r="A26" s="45"/>
      <c r="B26" s="421"/>
      <c r="C26" s="631"/>
      <c r="D26" s="423">
        <v>2</v>
      </c>
      <c r="E26" s="395"/>
      <c r="F26" s="396"/>
      <c r="G26" s="396"/>
      <c r="H26" s="396"/>
      <c r="I26" s="396"/>
      <c r="J26" s="396"/>
      <c r="K26" s="396"/>
      <c r="L26" s="397"/>
      <c r="M26" s="155"/>
      <c r="N26" s="155"/>
      <c r="O26" s="404"/>
      <c r="P26" s="402"/>
      <c r="Q26" s="402"/>
      <c r="R26" s="814"/>
      <c r="S26" s="665"/>
      <c r="T26" s="814"/>
      <c r="U26" s="665"/>
    </row>
    <row r="27" spans="1:22" ht="12.75" thickBot="1">
      <c r="A27" s="338"/>
      <c r="B27" s="956" t="s">
        <v>181</v>
      </c>
      <c r="C27" s="957"/>
      <c r="D27" s="957"/>
      <c r="E27" s="957"/>
      <c r="F27" s="237"/>
      <c r="G27" s="237"/>
      <c r="H27" s="237"/>
      <c r="I27" s="237"/>
      <c r="J27" s="237"/>
      <c r="K27" s="237"/>
      <c r="L27" s="238"/>
      <c r="M27" s="227"/>
      <c r="N27" s="227"/>
      <c r="O27" s="394"/>
      <c r="P27" s="394"/>
      <c r="Q27" s="400"/>
      <c r="R27" s="815">
        <v>10150</v>
      </c>
      <c r="S27" s="697">
        <v>95000</v>
      </c>
      <c r="T27" s="815">
        <v>29764</v>
      </c>
      <c r="U27" s="939">
        <f>T27/S27*100</f>
        <v>31.330526315789477</v>
      </c>
      <c r="V27" s="918"/>
    </row>
    <row r="28" spans="1:21" ht="12">
      <c r="A28" s="39">
        <v>1</v>
      </c>
      <c r="B28" s="219"/>
      <c r="C28" s="363" t="s">
        <v>108</v>
      </c>
      <c r="D28" s="364"/>
      <c r="E28" s="364"/>
      <c r="F28" s="398"/>
      <c r="G28" s="398"/>
      <c r="H28" s="398"/>
      <c r="I28" s="398"/>
      <c r="J28" s="398"/>
      <c r="K28" s="398"/>
      <c r="L28" s="399"/>
      <c r="M28" s="131"/>
      <c r="N28" s="131"/>
      <c r="O28" s="401"/>
      <c r="P28" s="407"/>
      <c r="Q28" s="407"/>
      <c r="R28" s="816"/>
      <c r="S28" s="659"/>
      <c r="T28" s="816"/>
      <c r="U28" s="659"/>
    </row>
    <row r="29" spans="1:21" ht="12">
      <c r="A29" s="44">
        <v>2</v>
      </c>
      <c r="B29" s="422"/>
      <c r="C29" s="12" t="s">
        <v>251</v>
      </c>
      <c r="D29" s="388" t="s">
        <v>14</v>
      </c>
      <c r="E29" s="351" t="s">
        <v>327</v>
      </c>
      <c r="F29" s="129"/>
      <c r="G29" s="123"/>
      <c r="H29" s="123"/>
      <c r="I29" s="123"/>
      <c r="J29" s="123"/>
      <c r="K29" s="123"/>
      <c r="L29" s="389"/>
      <c r="M29" s="123"/>
      <c r="N29" s="123"/>
      <c r="O29" s="405"/>
      <c r="P29" s="405"/>
      <c r="Q29" s="405"/>
      <c r="R29" s="811"/>
      <c r="S29" s="696">
        <v>0</v>
      </c>
      <c r="T29" s="811"/>
      <c r="U29" s="696"/>
    </row>
    <row r="30" spans="1:21" ht="12">
      <c r="A30" s="44">
        <v>3</v>
      </c>
      <c r="B30" s="35"/>
      <c r="C30" s="12"/>
      <c r="D30" s="1" t="s">
        <v>15</v>
      </c>
      <c r="E30" s="587" t="s">
        <v>328</v>
      </c>
      <c r="F30" s="51"/>
      <c r="G30" s="51"/>
      <c r="H30" s="48">
        <v>5.6</v>
      </c>
      <c r="I30" s="51"/>
      <c r="J30" s="51"/>
      <c r="K30" s="51"/>
      <c r="L30" s="69"/>
      <c r="M30" s="51"/>
      <c r="N30" s="51"/>
      <c r="O30" s="405"/>
      <c r="P30" s="694"/>
      <c r="Q30" s="405"/>
      <c r="R30" s="811"/>
      <c r="S30" s="696">
        <v>15000</v>
      </c>
      <c r="T30" s="811">
        <v>8340</v>
      </c>
      <c r="U30" s="669">
        <f>T30/S30*100</f>
        <v>55.60000000000001</v>
      </c>
    </row>
    <row r="31" spans="1:21" ht="12">
      <c r="A31" s="81"/>
      <c r="B31" s="35"/>
      <c r="C31" s="12"/>
      <c r="D31" s="1" t="s">
        <v>16</v>
      </c>
      <c r="E31" s="587" t="s">
        <v>236</v>
      </c>
      <c r="F31" s="51"/>
      <c r="G31" s="51"/>
      <c r="H31" s="48"/>
      <c r="I31" s="51"/>
      <c r="J31" s="51"/>
      <c r="K31" s="51"/>
      <c r="L31" s="69"/>
      <c r="M31" s="51"/>
      <c r="N31" s="51"/>
      <c r="O31" s="405"/>
      <c r="P31" s="694"/>
      <c r="Q31" s="405"/>
      <c r="R31" s="811"/>
      <c r="S31" s="696"/>
      <c r="T31" s="811"/>
      <c r="U31" s="669"/>
    </row>
    <row r="32" spans="1:21" ht="12">
      <c r="A32" s="81"/>
      <c r="B32" s="35"/>
      <c r="C32" s="12"/>
      <c r="D32" s="1" t="s">
        <v>17</v>
      </c>
      <c r="E32" s="916" t="s">
        <v>338</v>
      </c>
      <c r="F32" s="51"/>
      <c r="G32" s="51"/>
      <c r="H32" s="48"/>
      <c r="I32" s="51"/>
      <c r="J32" s="51"/>
      <c r="K32" s="51"/>
      <c r="L32" s="69"/>
      <c r="M32" s="51"/>
      <c r="N32" s="51"/>
      <c r="O32" s="405"/>
      <c r="P32" s="694"/>
      <c r="Q32" s="405"/>
      <c r="R32" s="811">
        <v>10150</v>
      </c>
      <c r="S32" s="696">
        <v>80000</v>
      </c>
      <c r="T32" s="811">
        <v>15192</v>
      </c>
      <c r="U32" s="669">
        <f>T32/S32*100</f>
        <v>18.990000000000002</v>
      </c>
    </row>
    <row r="33" spans="1:21" ht="12.75" thickBot="1">
      <c r="A33" s="366"/>
      <c r="B33" s="124"/>
      <c r="C33" s="546"/>
      <c r="D33" s="9" t="s">
        <v>18</v>
      </c>
      <c r="E33" s="691" t="s">
        <v>290</v>
      </c>
      <c r="F33" s="106"/>
      <c r="G33" s="106"/>
      <c r="H33" s="692"/>
      <c r="I33" s="106"/>
      <c r="J33" s="106"/>
      <c r="K33" s="106"/>
      <c r="L33" s="693"/>
      <c r="M33" s="106"/>
      <c r="N33" s="106"/>
      <c r="O33" s="635"/>
      <c r="P33" s="607"/>
      <c r="Q33" s="635"/>
      <c r="R33" s="817"/>
      <c r="S33" s="780"/>
      <c r="T33" s="817">
        <v>6232</v>
      </c>
      <c r="U33" s="940" t="s">
        <v>337</v>
      </c>
    </row>
    <row r="34" spans="1:21" ht="14.25" customHeight="1" thickBot="1">
      <c r="A34" s="646"/>
      <c r="B34" s="632" t="s">
        <v>211</v>
      </c>
      <c r="C34" s="632"/>
      <c r="D34" s="632"/>
      <c r="E34" s="633"/>
      <c r="F34" s="589"/>
      <c r="G34" s="589"/>
      <c r="H34" s="589"/>
      <c r="I34" s="589"/>
      <c r="J34" s="589"/>
      <c r="K34" s="589"/>
      <c r="L34" s="589"/>
      <c r="M34" s="589"/>
      <c r="N34" s="589"/>
      <c r="O34" s="591"/>
      <c r="P34" s="591"/>
      <c r="Q34" s="591"/>
      <c r="R34" s="818"/>
      <c r="S34" s="915">
        <v>7000</v>
      </c>
      <c r="T34" s="913">
        <v>6806</v>
      </c>
      <c r="U34" s="941">
        <f>T34/S34*100</f>
        <v>97.22857142857143</v>
      </c>
    </row>
    <row r="35" spans="1:21" ht="14.25" customHeight="1" thickBot="1">
      <c r="A35" s="646"/>
      <c r="B35" s="632"/>
      <c r="C35" s="632"/>
      <c r="D35" s="632">
        <v>1</v>
      </c>
      <c r="E35" s="903" t="s">
        <v>325</v>
      </c>
      <c r="F35" s="589"/>
      <c r="G35" s="589"/>
      <c r="H35" s="589"/>
      <c r="I35" s="589"/>
      <c r="J35" s="589"/>
      <c r="K35" s="589"/>
      <c r="L35" s="589"/>
      <c r="M35" s="901"/>
      <c r="N35" s="901"/>
      <c r="O35" s="902"/>
      <c r="P35" s="902"/>
      <c r="Q35" s="902"/>
      <c r="R35" s="904"/>
      <c r="S35" s="906">
        <v>7000</v>
      </c>
      <c r="T35" s="914">
        <v>6806</v>
      </c>
      <c r="U35" s="905">
        <v>97.23</v>
      </c>
    </row>
    <row r="36" spans="1:21" ht="14.25" customHeight="1" thickBot="1">
      <c r="A36" s="338"/>
      <c r="B36" s="634"/>
      <c r="C36" s="634"/>
      <c r="D36" s="636">
        <v>2</v>
      </c>
      <c r="E36" s="637" t="s">
        <v>212</v>
      </c>
      <c r="F36" s="634"/>
      <c r="G36" s="634"/>
      <c r="H36" s="634"/>
      <c r="I36" s="634"/>
      <c r="J36" s="634"/>
      <c r="K36" s="634"/>
      <c r="L36" s="634"/>
      <c r="M36" s="783"/>
      <c r="N36" s="783"/>
      <c r="O36" s="784"/>
      <c r="P36" s="784"/>
      <c r="Q36" s="784"/>
      <c r="R36" s="819"/>
      <c r="S36" s="782"/>
      <c r="T36" s="819"/>
      <c r="U36" s="905"/>
    </row>
    <row r="37" spans="1:21" ht="13.5" customHeight="1" thickBot="1">
      <c r="A37" s="366"/>
      <c r="B37" s="78"/>
      <c r="C37" s="788" t="s">
        <v>291</v>
      </c>
      <c r="D37" s="78"/>
      <c r="E37" s="789"/>
      <c r="F37" s="78"/>
      <c r="G37" s="78"/>
      <c r="H37" s="78"/>
      <c r="I37" s="78"/>
      <c r="J37" s="78"/>
      <c r="K37" s="78"/>
      <c r="L37" s="78"/>
      <c r="M37" s="613"/>
      <c r="N37" s="613"/>
      <c r="O37" s="715"/>
      <c r="P37" s="715"/>
      <c r="Q37" s="715"/>
      <c r="R37" s="889">
        <f>R16+R21+R27</f>
        <v>43905</v>
      </c>
      <c r="S37" s="794">
        <v>491983</v>
      </c>
      <c r="T37" s="794">
        <v>342840</v>
      </c>
      <c r="U37" s="938">
        <f>T37/S37*100</f>
        <v>69.68533465587225</v>
      </c>
    </row>
    <row r="38" spans="1:21" ht="0" customHeight="1" hidden="1">
      <c r="A38" s="381"/>
      <c r="B38" s="449"/>
      <c r="C38" s="25"/>
      <c r="D38" s="25"/>
      <c r="E38" s="25"/>
      <c r="M38" s="25"/>
      <c r="R38" s="32"/>
      <c r="S38" s="32"/>
      <c r="T38" s="32"/>
      <c r="U38" s="904">
        <v>97.23</v>
      </c>
    </row>
    <row r="39" spans="1:20" ht="16.5" customHeight="1" thickBot="1">
      <c r="A39" s="785"/>
      <c r="B39" s="785"/>
      <c r="C39" s="785"/>
      <c r="D39" s="785"/>
      <c r="E39" s="785"/>
      <c r="F39" s="786"/>
      <c r="G39" s="786"/>
      <c r="H39" s="786"/>
      <c r="I39" s="786"/>
      <c r="J39" s="786"/>
      <c r="K39" s="787"/>
      <c r="L39" s="787"/>
      <c r="M39" s="787"/>
      <c r="N39" s="787"/>
      <c r="O39" s="683"/>
      <c r="P39" s="683"/>
      <c r="Q39" s="683"/>
      <c r="R39" s="683"/>
      <c r="S39" s="32"/>
      <c r="T39" s="907"/>
    </row>
    <row r="40" spans="1:20" ht="16.5" customHeight="1" thickBot="1">
      <c r="A40" s="434" t="s">
        <v>180</v>
      </c>
      <c r="B40" s="435"/>
      <c r="C40" s="435"/>
      <c r="D40" s="435"/>
      <c r="E40" s="435"/>
      <c r="F40" s="436"/>
      <c r="G40" s="437"/>
      <c r="H40" s="436"/>
      <c r="I40" s="438"/>
      <c r="J40" s="438"/>
      <c r="K40" s="439"/>
      <c r="L40" s="439"/>
      <c r="M40" s="439"/>
      <c r="N40" s="714"/>
      <c r="O40" s="713" t="s">
        <v>160</v>
      </c>
      <c r="P40" s="526" t="s">
        <v>112</v>
      </c>
      <c r="Q40" s="526" t="s">
        <v>112</v>
      </c>
      <c r="R40" s="910" t="s">
        <v>160</v>
      </c>
      <c r="S40" s="927" t="s">
        <v>335</v>
      </c>
      <c r="T40" s="32"/>
    </row>
    <row r="41" spans="1:20" ht="12.75" customHeight="1">
      <c r="A41" s="450"/>
      <c r="B41" s="186"/>
      <c r="C41" s="186"/>
      <c r="D41" s="186"/>
      <c r="E41" s="416" t="s">
        <v>172</v>
      </c>
      <c r="F41" s="408" t="s">
        <v>160</v>
      </c>
      <c r="G41" s="409" t="s">
        <v>22</v>
      </c>
      <c r="H41" s="408" t="s">
        <v>112</v>
      </c>
      <c r="I41" s="410" t="s">
        <v>22</v>
      </c>
      <c r="J41" s="410" t="s">
        <v>22</v>
      </c>
      <c r="K41" s="25"/>
      <c r="L41" s="25"/>
      <c r="M41" s="25"/>
      <c r="N41" s="77"/>
      <c r="O41" s="527" t="s">
        <v>226</v>
      </c>
      <c r="P41" s="527" t="s">
        <v>32</v>
      </c>
      <c r="Q41" s="527" t="s">
        <v>317</v>
      </c>
      <c r="R41" s="911" t="s">
        <v>226</v>
      </c>
      <c r="S41" s="928"/>
      <c r="T41" s="32"/>
    </row>
    <row r="42" spans="1:20" ht="12.75" thickBot="1">
      <c r="A42" s="699"/>
      <c r="B42" s="700" t="s">
        <v>161</v>
      </c>
      <c r="C42" s="700" t="s">
        <v>162</v>
      </c>
      <c r="D42" s="700" t="s">
        <v>163</v>
      </c>
      <c r="E42" s="417" t="s">
        <v>314</v>
      </c>
      <c r="F42" s="417" t="s">
        <v>165</v>
      </c>
      <c r="G42" s="417" t="s">
        <v>164</v>
      </c>
      <c r="H42" s="417" t="s">
        <v>166</v>
      </c>
      <c r="I42" s="417" t="s">
        <v>167</v>
      </c>
      <c r="J42" s="417" t="s">
        <v>167</v>
      </c>
      <c r="K42" s="78"/>
      <c r="L42" s="78"/>
      <c r="M42" s="78"/>
      <c r="N42" s="79"/>
      <c r="O42" s="594">
        <v>43100</v>
      </c>
      <c r="P42" s="528">
        <v>2018</v>
      </c>
      <c r="Q42" s="528" t="s">
        <v>339</v>
      </c>
      <c r="R42" s="922">
        <v>43465</v>
      </c>
      <c r="S42" s="929" t="s">
        <v>336</v>
      </c>
      <c r="T42" s="32"/>
    </row>
    <row r="43" spans="1:19" ht="0" customHeight="1" hidden="1" thickBot="1">
      <c r="A43" s="411"/>
      <c r="B43" s="412"/>
      <c r="C43" s="424"/>
      <c r="D43" s="412" t="s">
        <v>168</v>
      </c>
      <c r="E43" s="418" t="s">
        <v>173</v>
      </c>
      <c r="F43" s="413" t="s">
        <v>169</v>
      </c>
      <c r="G43" s="414" t="s">
        <v>170</v>
      </c>
      <c r="H43" s="413" t="s">
        <v>169</v>
      </c>
      <c r="I43" s="415" t="s">
        <v>171</v>
      </c>
      <c r="J43" s="415" t="s">
        <v>171</v>
      </c>
      <c r="K43" s="25"/>
      <c r="L43" s="25"/>
      <c r="M43" s="25"/>
      <c r="N43" s="25"/>
      <c r="O43" s="965"/>
      <c r="P43" s="527"/>
      <c r="Q43" s="963"/>
      <c r="R43" s="77"/>
      <c r="S43" s="77"/>
    </row>
    <row r="44" spans="1:19" ht="12.75" thickBot="1">
      <c r="A44" s="427"/>
      <c r="B44" s="328"/>
      <c r="C44" s="336"/>
      <c r="D44" s="428"/>
      <c r="E44" s="429" t="s">
        <v>176</v>
      </c>
      <c r="F44" s="430"/>
      <c r="G44" s="431"/>
      <c r="H44" s="432"/>
      <c r="I44" s="433"/>
      <c r="J44" s="433"/>
      <c r="K44" s="229"/>
      <c r="L44" s="229"/>
      <c r="M44" s="229"/>
      <c r="N44" s="330"/>
      <c r="O44" s="966"/>
      <c r="P44" s="528"/>
      <c r="Q44" s="964"/>
      <c r="R44" s="912"/>
      <c r="S44" s="923"/>
    </row>
    <row r="45" spans="1:19" ht="12">
      <c r="A45" s="377">
        <v>1</v>
      </c>
      <c r="B45" s="12" t="s">
        <v>174</v>
      </c>
      <c r="C45" s="12" t="s">
        <v>175</v>
      </c>
      <c r="D45" s="37" t="s">
        <v>14</v>
      </c>
      <c r="E45" s="15" t="s">
        <v>178</v>
      </c>
      <c r="F45" s="358">
        <v>551200</v>
      </c>
      <c r="G45" s="358">
        <v>0</v>
      </c>
      <c r="H45" s="358"/>
      <c r="I45" s="419"/>
      <c r="J45" s="419"/>
      <c r="K45" s="420"/>
      <c r="L45" s="420"/>
      <c r="M45" s="420"/>
      <c r="N45" s="80"/>
      <c r="O45" s="529">
        <v>32174</v>
      </c>
      <c r="P45" s="451">
        <v>34000</v>
      </c>
      <c r="Q45" s="451">
        <v>32173</v>
      </c>
      <c r="R45" s="919">
        <v>32474</v>
      </c>
      <c r="S45" s="924">
        <f>R45/Q45*100</f>
        <v>100.93556709041742</v>
      </c>
    </row>
    <row r="46" spans="1:19" ht="12">
      <c r="A46" s="349">
        <v>2</v>
      </c>
      <c r="B46" s="590"/>
      <c r="C46" s="80"/>
      <c r="D46" s="592">
        <v>2</v>
      </c>
      <c r="E46" s="593" t="s">
        <v>179</v>
      </c>
      <c r="F46" s="80"/>
      <c r="G46" s="80"/>
      <c r="H46" s="80"/>
      <c r="I46" s="80"/>
      <c r="J46" s="80"/>
      <c r="K46" s="80"/>
      <c r="L46" s="80"/>
      <c r="M46" s="80"/>
      <c r="N46" s="80"/>
      <c r="O46" s="529">
        <v>44679</v>
      </c>
      <c r="P46" s="451">
        <v>40000</v>
      </c>
      <c r="Q46" s="451">
        <v>45574</v>
      </c>
      <c r="R46" s="919">
        <v>45574</v>
      </c>
      <c r="S46" s="924">
        <f>R46/Q46*100</f>
        <v>100</v>
      </c>
    </row>
    <row r="47" spans="1:19" ht="12">
      <c r="A47" s="349">
        <v>3</v>
      </c>
      <c r="B47" s="590"/>
      <c r="C47" s="80"/>
      <c r="D47" s="592">
        <v>3</v>
      </c>
      <c r="E47" s="593" t="s">
        <v>340</v>
      </c>
      <c r="F47" s="80"/>
      <c r="G47" s="80"/>
      <c r="H47" s="80"/>
      <c r="I47" s="80"/>
      <c r="J47" s="80"/>
      <c r="K47" s="80"/>
      <c r="L47" s="80"/>
      <c r="M47" s="80"/>
      <c r="N47" s="80"/>
      <c r="O47" s="529"/>
      <c r="P47" s="451"/>
      <c r="Q47" s="451"/>
      <c r="R47" s="919">
        <v>3590</v>
      </c>
      <c r="S47" s="924" t="s">
        <v>337</v>
      </c>
    </row>
    <row r="48" spans="1:19" ht="12">
      <c r="A48" s="349">
        <v>4</v>
      </c>
      <c r="B48" s="590"/>
      <c r="C48" s="80"/>
      <c r="D48" s="592">
        <v>4</v>
      </c>
      <c r="E48" s="593" t="s">
        <v>284</v>
      </c>
      <c r="F48" s="80"/>
      <c r="G48" s="80"/>
      <c r="H48" s="80"/>
      <c r="I48" s="80"/>
      <c r="J48" s="80"/>
      <c r="K48" s="80"/>
      <c r="L48" s="80"/>
      <c r="M48" s="80"/>
      <c r="N48" s="80"/>
      <c r="O48" s="529"/>
      <c r="P48" s="451"/>
      <c r="Q48" s="451"/>
      <c r="R48" s="919"/>
      <c r="S48" s="924"/>
    </row>
    <row r="49" spans="1:19" ht="12.75" thickBot="1">
      <c r="A49" s="350">
        <v>5</v>
      </c>
      <c r="B49" s="612"/>
      <c r="C49" s="613"/>
      <c r="D49" s="715">
        <v>5</v>
      </c>
      <c r="E49" s="716" t="s">
        <v>331</v>
      </c>
      <c r="F49" s="613"/>
      <c r="G49" s="613"/>
      <c r="H49" s="613"/>
      <c r="I49" s="613"/>
      <c r="J49" s="613"/>
      <c r="K49" s="613"/>
      <c r="L49" s="613"/>
      <c r="M49" s="613"/>
      <c r="N49" s="613"/>
      <c r="O49" s="717"/>
      <c r="P49" s="718"/>
      <c r="Q49" s="718">
        <v>1350</v>
      </c>
      <c r="R49" s="920">
        <v>0</v>
      </c>
      <c r="S49" s="925" t="s">
        <v>337</v>
      </c>
    </row>
    <row r="50" spans="1:19" ht="12.75" thickBot="1">
      <c r="A50" s="609"/>
      <c r="B50" s="610"/>
      <c r="C50" s="589"/>
      <c r="D50" s="591"/>
      <c r="E50" s="611" t="s">
        <v>177</v>
      </c>
      <c r="F50" s="589"/>
      <c r="G50" s="589"/>
      <c r="H50" s="589"/>
      <c r="I50" s="589"/>
      <c r="J50" s="589"/>
      <c r="K50" s="589"/>
      <c r="L50" s="589"/>
      <c r="M50" s="589"/>
      <c r="N50" s="589"/>
      <c r="O50" s="890">
        <v>76852</v>
      </c>
      <c r="P50" s="791">
        <v>74000</v>
      </c>
      <c r="Q50" s="894">
        <v>79097</v>
      </c>
      <c r="R50" s="921">
        <v>81638</v>
      </c>
      <c r="S50" s="926">
        <f>R50/Q50*100</f>
        <v>103.21251122040027</v>
      </c>
    </row>
    <row r="51" spans="1:20" ht="12.75" thickBot="1">
      <c r="A51" s="657"/>
      <c r="B51" s="790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1"/>
      <c r="Q51" s="792"/>
      <c r="R51" s="793"/>
      <c r="S51" s="25"/>
      <c r="T51" s="25"/>
    </row>
    <row r="53" spans="13:15" ht="12">
      <c r="M53" s="647"/>
      <c r="O53" s="648"/>
    </row>
    <row r="54" spans="3:15" ht="15">
      <c r="C54" s="658"/>
      <c r="D54" s="658"/>
      <c r="E54" s="658"/>
      <c r="O54" s="648"/>
    </row>
    <row r="55" spans="1:17" ht="12">
      <c r="A55" s="683"/>
      <c r="B55" s="930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771"/>
    </row>
    <row r="56" spans="1:17" ht="12">
      <c r="A56" s="381"/>
      <c r="B56" s="449"/>
      <c r="C56" s="932"/>
      <c r="D56" s="932"/>
      <c r="E56" s="932"/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3"/>
    </row>
    <row r="57" spans="1:17" ht="12">
      <c r="A57" s="381"/>
      <c r="B57" s="44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72"/>
    </row>
    <row r="58" spans="1:17" ht="12">
      <c r="A58" s="683"/>
      <c r="B58" s="930"/>
      <c r="C58" s="771"/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771"/>
      <c r="Q58" s="771"/>
    </row>
    <row r="59" spans="1:17" ht="12">
      <c r="A59" s="381"/>
      <c r="B59" s="934"/>
      <c r="C59" s="933"/>
      <c r="D59" s="932"/>
      <c r="E59" s="93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772"/>
      <c r="Q59" s="933"/>
    </row>
    <row r="60" spans="1:17" ht="12">
      <c r="A60" s="381"/>
      <c r="B60" s="934"/>
      <c r="C60" s="935"/>
      <c r="D60" s="932"/>
      <c r="E60" s="93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772"/>
      <c r="Q60" s="933"/>
    </row>
    <row r="61" spans="1:17" ht="12">
      <c r="A61" s="381"/>
      <c r="B61" s="449"/>
      <c r="C61" s="93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2">
      <c r="A62" s="381"/>
      <c r="B62" s="449"/>
      <c r="C62" s="93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2">
      <c r="A63" s="381"/>
      <c r="B63" s="44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</sheetData>
  <sheetProtection/>
  <mergeCells count="25">
    <mergeCell ref="F6:F7"/>
    <mergeCell ref="P5:P6"/>
    <mergeCell ref="G6:G7"/>
    <mergeCell ref="H6:H7"/>
    <mergeCell ref="I6:I7"/>
    <mergeCell ref="Q43:Q44"/>
    <mergeCell ref="O43:O44"/>
    <mergeCell ref="F5:K5"/>
    <mergeCell ref="K6:K7"/>
    <mergeCell ref="B27:E27"/>
    <mergeCell ref="D4:E4"/>
    <mergeCell ref="D5:E5"/>
    <mergeCell ref="D6:E6"/>
    <mergeCell ref="B12:E12"/>
    <mergeCell ref="B16:E16"/>
    <mergeCell ref="F4:K4"/>
    <mergeCell ref="J6:J7"/>
    <mergeCell ref="A1:Q1"/>
    <mergeCell ref="M3:Q3"/>
    <mergeCell ref="M4:Q4"/>
    <mergeCell ref="M5:M6"/>
    <mergeCell ref="N5:N6"/>
    <mergeCell ref="O5:O6"/>
    <mergeCell ref="Q5:Q6"/>
    <mergeCell ref="A3:K3"/>
  </mergeCells>
  <printOptions/>
  <pageMargins left="0.6299212598425197" right="0.5118110236220472" top="0.984251968503937" bottom="0.7086614173228347" header="0.5118110236220472" footer="0.5118110236220472"/>
  <pageSetup horizontalDpi="600" verticalDpi="600" orientation="landscape" paperSize="9" scale="83" r:id="rId1"/>
  <headerFooter alignWithMargins="0">
    <oddFooter>&amp;CStrana &amp;P</oddFooter>
  </headerFooter>
  <rowBreaks count="1" manualBreakCount="1">
    <brk id="5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W252"/>
  <sheetViews>
    <sheetView tabSelected="1" view="pageBreakPreview" zoomScaleSheetLayoutView="100" zoomScalePageLayoutView="0" workbookViewId="0" topLeftCell="A1">
      <pane ySplit="7" topLeftCell="A242" activePane="bottomLeft" state="frozen"/>
      <selection pane="topLeft" activeCell="A1" sqref="A1"/>
      <selection pane="bottomLeft" activeCell="T252" sqref="T252"/>
    </sheetView>
  </sheetViews>
  <sheetFormatPr defaultColWidth="8.8515625" defaultRowHeight="12.75"/>
  <cols>
    <col min="1" max="1" width="3.8515625" style="7" customWidth="1"/>
    <col min="2" max="2" width="3.7109375" style="472" customWidth="1"/>
    <col min="3" max="3" width="7.28125" style="471" customWidth="1"/>
    <col min="4" max="4" width="2.7109375" style="471" customWidth="1"/>
    <col min="5" max="5" width="35.8515625" style="471" customWidth="1"/>
    <col min="6" max="6" width="6.140625" style="471" customWidth="1"/>
    <col min="7" max="8" width="6.421875" style="471" customWidth="1"/>
    <col min="9" max="9" width="5.28125" style="471" bestFit="1" customWidth="1"/>
    <col min="10" max="10" width="4.57421875" style="471" customWidth="1"/>
    <col min="11" max="11" width="6.28125" style="471" customWidth="1"/>
    <col min="12" max="12" width="0.85546875" style="354" hidden="1" customWidth="1"/>
    <col min="13" max="13" width="0.13671875" style="471" hidden="1" customWidth="1"/>
    <col min="14" max="14" width="7.28125" style="471" hidden="1" customWidth="1"/>
    <col min="15" max="15" width="1.1484375" style="354" hidden="1" customWidth="1"/>
    <col min="16" max="16" width="9.57421875" style="471" hidden="1" customWidth="1"/>
    <col min="17" max="17" width="8.7109375" style="556" customWidth="1"/>
    <col min="18" max="18" width="8.8515625" style="471" customWidth="1"/>
    <col min="19" max="19" width="9.28125" style="471" customWidth="1"/>
    <col min="20" max="20" width="9.7109375" style="471" customWidth="1"/>
    <col min="21" max="21" width="9.140625" style="471" customWidth="1"/>
    <col min="22" max="22" width="10.140625" style="471" bestFit="1" customWidth="1"/>
    <col min="23" max="16384" width="8.8515625" style="471" customWidth="1"/>
  </cols>
  <sheetData>
    <row r="1" spans="1:21" ht="15.75" customHeight="1">
      <c r="A1" s="987" t="s">
        <v>342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800"/>
      <c r="T1" s="800"/>
      <c r="U1" s="800"/>
    </row>
    <row r="2" spans="3:21" ht="12.75" thickBot="1">
      <c r="C2" s="255"/>
      <c r="U2" s="478"/>
    </row>
    <row r="3" spans="1:21" ht="12">
      <c r="A3" s="989" t="s">
        <v>312</v>
      </c>
      <c r="B3" s="990"/>
      <c r="C3" s="990"/>
      <c r="D3" s="990"/>
      <c r="E3" s="990"/>
      <c r="F3" s="990"/>
      <c r="G3" s="990"/>
      <c r="H3" s="990"/>
      <c r="I3" s="990"/>
      <c r="J3" s="990"/>
      <c r="K3" s="991"/>
      <c r="L3" s="473"/>
      <c r="M3" s="474"/>
      <c r="N3" s="475"/>
      <c r="O3" s="473"/>
      <c r="P3" s="476"/>
      <c r="Q3" s="557"/>
      <c r="R3" s="531"/>
      <c r="S3" s="823"/>
      <c r="T3" s="823"/>
      <c r="U3" s="874"/>
    </row>
    <row r="4" spans="1:21" ht="11.25" customHeight="1">
      <c r="A4" s="81"/>
      <c r="B4" s="82"/>
      <c r="C4" s="83"/>
      <c r="D4" s="84"/>
      <c r="E4" s="47"/>
      <c r="F4" s="992" t="s">
        <v>85</v>
      </c>
      <c r="G4" s="993"/>
      <c r="H4" s="993"/>
      <c r="I4" s="993"/>
      <c r="J4" s="993"/>
      <c r="K4" s="994"/>
      <c r="L4" s="40"/>
      <c r="M4" s="355"/>
      <c r="N4" s="477"/>
      <c r="O4" s="40"/>
      <c r="P4" s="107"/>
      <c r="Q4" s="532" t="s">
        <v>225</v>
      </c>
      <c r="R4" s="532" t="s">
        <v>287</v>
      </c>
      <c r="S4" s="532" t="s">
        <v>112</v>
      </c>
      <c r="T4" s="532" t="s">
        <v>160</v>
      </c>
      <c r="U4" s="875" t="s">
        <v>335</v>
      </c>
    </row>
    <row r="5" spans="1:22" ht="12.75" thickBot="1">
      <c r="A5" s="85"/>
      <c r="B5" s="86" t="s">
        <v>36</v>
      </c>
      <c r="C5" s="87" t="s">
        <v>20</v>
      </c>
      <c r="D5" s="88"/>
      <c r="E5" s="89"/>
      <c r="F5" s="90" t="s">
        <v>21</v>
      </c>
      <c r="G5" s="91"/>
      <c r="H5" s="91"/>
      <c r="I5" s="91"/>
      <c r="J5" s="91"/>
      <c r="K5" s="92"/>
      <c r="L5" s="10"/>
      <c r="M5" s="478"/>
      <c r="N5" s="479"/>
      <c r="O5" s="10"/>
      <c r="P5" s="107" t="s">
        <v>22</v>
      </c>
      <c r="Q5" s="533" t="s">
        <v>226</v>
      </c>
      <c r="R5" s="533" t="s">
        <v>32</v>
      </c>
      <c r="S5" s="533" t="s">
        <v>317</v>
      </c>
      <c r="T5" s="533" t="s">
        <v>226</v>
      </c>
      <c r="U5" s="876"/>
      <c r="V5" s="756"/>
    </row>
    <row r="6" spans="1:23" ht="10.5" customHeight="1">
      <c r="A6" s="93"/>
      <c r="B6" s="94" t="s">
        <v>37</v>
      </c>
      <c r="C6" s="95" t="s">
        <v>35</v>
      </c>
      <c r="D6" s="16"/>
      <c r="E6" s="96" t="s">
        <v>13</v>
      </c>
      <c r="F6" s="980">
        <v>610</v>
      </c>
      <c r="G6" s="986">
        <v>620</v>
      </c>
      <c r="H6" s="986">
        <v>630</v>
      </c>
      <c r="I6" s="986">
        <v>640</v>
      </c>
      <c r="J6" s="972">
        <v>650</v>
      </c>
      <c r="K6" s="974" t="s">
        <v>10</v>
      </c>
      <c r="L6" s="42"/>
      <c r="M6" s="978"/>
      <c r="N6" s="976"/>
      <c r="O6" s="41"/>
      <c r="P6" s="107" t="s">
        <v>32</v>
      </c>
      <c r="Q6" s="982">
        <v>43100</v>
      </c>
      <c r="R6" s="988">
        <v>2018</v>
      </c>
      <c r="S6" s="895" t="s">
        <v>334</v>
      </c>
      <c r="T6" s="982">
        <v>43465</v>
      </c>
      <c r="U6" s="984" t="s">
        <v>336</v>
      </c>
      <c r="V6" s="355"/>
      <c r="W6" s="355"/>
    </row>
    <row r="7" spans="1:23" ht="1.5" customHeight="1" thickBot="1">
      <c r="A7" s="45"/>
      <c r="B7" s="124"/>
      <c r="C7" s="196"/>
      <c r="D7" s="197"/>
      <c r="E7" s="198"/>
      <c r="F7" s="981"/>
      <c r="G7" s="973"/>
      <c r="H7" s="973"/>
      <c r="I7" s="973"/>
      <c r="J7" s="973"/>
      <c r="K7" s="975"/>
      <c r="L7" s="199"/>
      <c r="M7" s="979"/>
      <c r="N7" s="977"/>
      <c r="O7" s="137"/>
      <c r="P7" s="108" t="s">
        <v>31</v>
      </c>
      <c r="Q7" s="983"/>
      <c r="R7" s="983"/>
      <c r="S7" s="896"/>
      <c r="T7" s="983"/>
      <c r="U7" s="985"/>
      <c r="V7" s="355"/>
      <c r="W7" s="355"/>
    </row>
    <row r="8" spans="1:23" ht="14.25" thickBot="1">
      <c r="A8" s="220">
        <v>1</v>
      </c>
      <c r="B8" s="480" t="s">
        <v>34</v>
      </c>
      <c r="C8" s="481"/>
      <c r="D8" s="482"/>
      <c r="E8" s="483"/>
      <c r="F8" s="535"/>
      <c r="G8" s="534"/>
      <c r="H8" s="534"/>
      <c r="I8" s="534"/>
      <c r="J8" s="204"/>
      <c r="K8" s="256"/>
      <c r="L8" s="205"/>
      <c r="M8" s="206"/>
      <c r="N8" s="207"/>
      <c r="O8" s="205"/>
      <c r="P8" s="208">
        <f aca="true" t="shared" si="0" ref="P8:P13">K8+N8</f>
        <v>0</v>
      </c>
      <c r="Q8" s="828">
        <f>Q9+Q11+Q13+Q16+Q24+Q26</f>
        <v>66677</v>
      </c>
      <c r="R8" s="828">
        <f>R9+R11+R13+R16+R24+R26</f>
        <v>70765</v>
      </c>
      <c r="S8" s="828">
        <v>72025</v>
      </c>
      <c r="T8" s="828">
        <f>T9+T11+T13+T16+T24+T26</f>
        <v>71669</v>
      </c>
      <c r="U8" s="908">
        <f>T8/S8*100</f>
        <v>99.50572717806317</v>
      </c>
      <c r="V8" s="502"/>
      <c r="W8" s="355"/>
    </row>
    <row r="9" spans="1:22" ht="12.75" thickBot="1">
      <c r="A9" s="221">
        <v>2</v>
      </c>
      <c r="B9" s="217">
        <v>1</v>
      </c>
      <c r="C9" s="187" t="s">
        <v>81</v>
      </c>
      <c r="D9" s="188"/>
      <c r="E9" s="188"/>
      <c r="F9" s="295">
        <v>37037</v>
      </c>
      <c r="G9" s="296">
        <v>12963</v>
      </c>
      <c r="H9" s="282"/>
      <c r="I9" s="282"/>
      <c r="J9" s="282"/>
      <c r="K9" s="297">
        <v>50000</v>
      </c>
      <c r="L9" s="191"/>
      <c r="M9" s="193" t="e">
        <f>#REF!</f>
        <v>#REF!</v>
      </c>
      <c r="N9" s="194" t="e">
        <f>SUM(M9:M9)</f>
        <v>#REF!</v>
      </c>
      <c r="O9" s="191"/>
      <c r="P9" s="195" t="e">
        <f t="shared" si="0"/>
        <v>#REF!</v>
      </c>
      <c r="Q9" s="829">
        <v>50627</v>
      </c>
      <c r="R9" s="829">
        <v>50000</v>
      </c>
      <c r="S9" s="829">
        <v>51990</v>
      </c>
      <c r="T9" s="829">
        <v>54129</v>
      </c>
      <c r="U9" s="908">
        <f aca="true" t="shared" si="1" ref="U9:U56">T9/S9*100</f>
        <v>104.11425274091171</v>
      </c>
      <c r="V9" s="756"/>
    </row>
    <row r="10" spans="1:22" ht="12.75" thickBot="1">
      <c r="A10" s="221">
        <v>3</v>
      </c>
      <c r="B10" s="173"/>
      <c r="C10" s="174" t="s">
        <v>251</v>
      </c>
      <c r="D10" s="181" t="s">
        <v>19</v>
      </c>
      <c r="E10" s="705"/>
      <c r="F10" s="706"/>
      <c r="G10" s="707"/>
      <c r="H10" s="708"/>
      <c r="I10" s="707"/>
      <c r="J10" s="707"/>
      <c r="K10" s="707"/>
      <c r="L10" s="709"/>
      <c r="M10" s="710"/>
      <c r="N10" s="711"/>
      <c r="O10" s="709"/>
      <c r="P10" s="712"/>
      <c r="Q10" s="830"/>
      <c r="R10" s="830"/>
      <c r="S10" s="830">
        <v>0</v>
      </c>
      <c r="T10" s="830"/>
      <c r="U10" s="909"/>
      <c r="V10" s="756"/>
    </row>
    <row r="11" spans="1:21" ht="12" customHeight="1" thickBot="1">
      <c r="A11" s="223">
        <v>4</v>
      </c>
      <c r="B11" s="21"/>
      <c r="C11" s="3"/>
      <c r="D11" s="8" t="s">
        <v>14</v>
      </c>
      <c r="E11" s="200" t="s">
        <v>96</v>
      </c>
      <c r="F11" s="284"/>
      <c r="G11" s="262"/>
      <c r="H11" s="263">
        <v>1300</v>
      </c>
      <c r="I11" s="262"/>
      <c r="J11" s="262"/>
      <c r="K11" s="262">
        <v>1300</v>
      </c>
      <c r="L11" s="54"/>
      <c r="M11" s="62"/>
      <c r="N11" s="703">
        <f>SUM(M11:M11)</f>
        <v>0</v>
      </c>
      <c r="O11" s="54"/>
      <c r="P11" s="704">
        <f t="shared" si="0"/>
        <v>1300</v>
      </c>
      <c r="Q11" s="831">
        <v>1610</v>
      </c>
      <c r="R11" s="831">
        <v>1300</v>
      </c>
      <c r="S11" s="831">
        <v>1600</v>
      </c>
      <c r="T11" s="831">
        <v>1614</v>
      </c>
      <c r="U11" s="908">
        <f t="shared" si="1"/>
        <v>100.875</v>
      </c>
    </row>
    <row r="12" spans="1:21" ht="12.75" customHeight="1" hidden="1">
      <c r="A12" s="223">
        <v>7</v>
      </c>
      <c r="B12" s="30"/>
      <c r="C12" s="3"/>
      <c r="D12" s="8" t="s">
        <v>17</v>
      </c>
      <c r="E12" s="200" t="s">
        <v>23</v>
      </c>
      <c r="F12" s="284"/>
      <c r="G12" s="262"/>
      <c r="H12" s="263"/>
      <c r="I12" s="262"/>
      <c r="J12" s="259"/>
      <c r="K12" s="262"/>
      <c r="L12" s="54"/>
      <c r="M12" s="66"/>
      <c r="N12" s="57">
        <f>SUM(M12:M12)</f>
        <v>0</v>
      </c>
      <c r="O12" s="54"/>
      <c r="P12" s="162">
        <f t="shared" si="0"/>
        <v>0</v>
      </c>
      <c r="Q12" s="832"/>
      <c r="R12" s="832"/>
      <c r="S12" s="832">
        <v>0</v>
      </c>
      <c r="T12" s="832"/>
      <c r="U12" s="908" t="e">
        <f t="shared" si="1"/>
        <v>#DIV/0!</v>
      </c>
    </row>
    <row r="13" spans="1:21" ht="12.75" thickBot="1">
      <c r="A13" s="223">
        <v>5</v>
      </c>
      <c r="B13" s="30"/>
      <c r="C13" s="2" t="s">
        <v>56</v>
      </c>
      <c r="D13" s="100" t="s">
        <v>70</v>
      </c>
      <c r="E13" s="201"/>
      <c r="F13" s="285"/>
      <c r="G13" s="264"/>
      <c r="H13" s="265"/>
      <c r="I13" s="264"/>
      <c r="J13" s="264"/>
      <c r="K13" s="264"/>
      <c r="L13" s="53"/>
      <c r="M13" s="163"/>
      <c r="N13" s="164">
        <f>SUM(M13:M13)</f>
        <v>0</v>
      </c>
      <c r="O13" s="53"/>
      <c r="P13" s="161">
        <f t="shared" si="0"/>
        <v>0</v>
      </c>
      <c r="Q13" s="833">
        <v>1130</v>
      </c>
      <c r="R13" s="833">
        <v>3000</v>
      </c>
      <c r="S13" s="833">
        <v>3000</v>
      </c>
      <c r="T13" s="833">
        <v>1257</v>
      </c>
      <c r="U13" s="908">
        <f t="shared" si="1"/>
        <v>41.9</v>
      </c>
    </row>
    <row r="14" spans="1:21" ht="12.75" thickBot="1">
      <c r="A14" s="223">
        <v>6</v>
      </c>
      <c r="B14" s="21"/>
      <c r="C14" s="24"/>
      <c r="D14" s="443">
        <v>1</v>
      </c>
      <c r="E14" s="200" t="s">
        <v>109</v>
      </c>
      <c r="F14" s="286"/>
      <c r="G14" s="266"/>
      <c r="H14" s="267"/>
      <c r="I14" s="262">
        <v>3000</v>
      </c>
      <c r="J14" s="264"/>
      <c r="K14" s="262">
        <v>3000</v>
      </c>
      <c r="L14" s="53"/>
      <c r="M14" s="165"/>
      <c r="N14" s="166"/>
      <c r="O14" s="53"/>
      <c r="P14" s="161"/>
      <c r="Q14" s="834">
        <v>1130</v>
      </c>
      <c r="R14" s="834">
        <v>3000</v>
      </c>
      <c r="S14" s="834">
        <v>3000</v>
      </c>
      <c r="T14" s="834">
        <v>1257</v>
      </c>
      <c r="U14" s="909">
        <f t="shared" si="1"/>
        <v>41.9</v>
      </c>
    </row>
    <row r="15" spans="1:21" ht="12.75" thickBot="1">
      <c r="A15" s="223">
        <v>7</v>
      </c>
      <c r="B15" s="21"/>
      <c r="C15" s="24"/>
      <c r="D15" s="1" t="s">
        <v>15</v>
      </c>
      <c r="E15" s="202" t="s">
        <v>114</v>
      </c>
      <c r="F15" s="287"/>
      <c r="G15" s="262"/>
      <c r="H15" s="263"/>
      <c r="I15" s="262"/>
      <c r="J15" s="259"/>
      <c r="K15" s="262"/>
      <c r="L15" s="54"/>
      <c r="M15" s="58"/>
      <c r="N15" s="70">
        <f>SUM(M15:M15)</f>
        <v>0</v>
      </c>
      <c r="O15" s="54"/>
      <c r="P15" s="167">
        <f>K15+N15</f>
        <v>0</v>
      </c>
      <c r="Q15" s="834"/>
      <c r="R15" s="834"/>
      <c r="S15" s="834">
        <v>0</v>
      </c>
      <c r="T15" s="834"/>
      <c r="U15" s="909"/>
    </row>
    <row r="16" spans="1:21" ht="12.75" thickBot="1">
      <c r="A16" s="223">
        <v>8</v>
      </c>
      <c r="B16" s="218">
        <v>2</v>
      </c>
      <c r="C16" s="46" t="s">
        <v>47</v>
      </c>
      <c r="D16" s="101"/>
      <c r="E16" s="101"/>
      <c r="F16" s="288"/>
      <c r="G16" s="268"/>
      <c r="H16" s="273"/>
      <c r="I16" s="365">
        <v>4000</v>
      </c>
      <c r="J16" s="273"/>
      <c r="K16" s="365">
        <v>4000</v>
      </c>
      <c r="L16" s="140"/>
      <c r="M16" s="158"/>
      <c r="N16" s="159">
        <f>SUM(M16:M16)</f>
        <v>0</v>
      </c>
      <c r="O16" s="140"/>
      <c r="P16" s="160">
        <f>K16+N16</f>
        <v>4000</v>
      </c>
      <c r="Q16" s="831">
        <v>4063</v>
      </c>
      <c r="R16" s="831">
        <v>4000</v>
      </c>
      <c r="S16" s="831">
        <v>4000</v>
      </c>
      <c r="T16" s="831">
        <v>3201</v>
      </c>
      <c r="U16" s="908">
        <f t="shared" si="1"/>
        <v>80.025</v>
      </c>
    </row>
    <row r="17" spans="1:21" ht="12.75" thickBot="1">
      <c r="A17" s="223">
        <v>9</v>
      </c>
      <c r="B17" s="21"/>
      <c r="C17" s="4" t="s">
        <v>56</v>
      </c>
      <c r="D17" s="102" t="s">
        <v>70</v>
      </c>
      <c r="E17" s="203"/>
      <c r="F17" s="285"/>
      <c r="G17" s="264"/>
      <c r="H17" s="270"/>
      <c r="I17" s="270"/>
      <c r="J17" s="264"/>
      <c r="K17" s="270"/>
      <c r="L17" s="53"/>
      <c r="M17" s="163"/>
      <c r="N17" s="52">
        <f>SUM(M17:M17)</f>
        <v>0</v>
      </c>
      <c r="O17" s="53"/>
      <c r="P17" s="161">
        <f>K17+N17</f>
        <v>0</v>
      </c>
      <c r="Q17" s="835"/>
      <c r="R17" s="835"/>
      <c r="S17" s="835">
        <v>0</v>
      </c>
      <c r="T17" s="835"/>
      <c r="U17" s="909"/>
    </row>
    <row r="18" spans="1:22" ht="12.75" thickBot="1">
      <c r="A18" s="223">
        <v>10</v>
      </c>
      <c r="B18" s="21"/>
      <c r="C18" s="4"/>
      <c r="D18" s="8" t="s">
        <v>14</v>
      </c>
      <c r="E18" s="200" t="s">
        <v>113</v>
      </c>
      <c r="F18" s="287"/>
      <c r="G18" s="259"/>
      <c r="H18" s="271"/>
      <c r="I18" s="263">
        <v>4000</v>
      </c>
      <c r="J18" s="259"/>
      <c r="K18" s="263">
        <v>4000</v>
      </c>
      <c r="L18" s="54"/>
      <c r="M18" s="55"/>
      <c r="N18" s="49">
        <f>SUM(M18:M18)</f>
        <v>0</v>
      </c>
      <c r="O18" s="54"/>
      <c r="P18" s="167">
        <f>K18+N18</f>
        <v>4000</v>
      </c>
      <c r="Q18" s="672">
        <v>4063</v>
      </c>
      <c r="R18" s="672">
        <v>4000</v>
      </c>
      <c r="S18" s="672">
        <v>4000</v>
      </c>
      <c r="T18" s="672">
        <v>3202</v>
      </c>
      <c r="U18" s="909">
        <f t="shared" si="1"/>
        <v>80.05</v>
      </c>
      <c r="V18" s="756"/>
    </row>
    <row r="19" spans="1:21" ht="2.25" customHeight="1" hidden="1">
      <c r="A19" s="223">
        <v>17</v>
      </c>
      <c r="B19" s="31"/>
      <c r="C19" s="31"/>
      <c r="D19" s="31"/>
      <c r="E19" s="31"/>
      <c r="F19" s="289"/>
      <c r="G19" s="257"/>
      <c r="H19" s="257"/>
      <c r="I19" s="257"/>
      <c r="J19" s="257"/>
      <c r="K19" s="257"/>
      <c r="L19" s="54"/>
      <c r="M19" s="54"/>
      <c r="N19" s="54"/>
      <c r="O19" s="54"/>
      <c r="P19" s="168"/>
      <c r="Q19" s="821"/>
      <c r="R19" s="821"/>
      <c r="S19" s="821">
        <v>0</v>
      </c>
      <c r="T19" s="821"/>
      <c r="U19" s="909" t="e">
        <f t="shared" si="1"/>
        <v>#DIV/0!</v>
      </c>
    </row>
    <row r="20" spans="1:21" ht="12.75" customHeight="1" hidden="1">
      <c r="A20" s="223">
        <v>18</v>
      </c>
      <c r="B20" s="10"/>
      <c r="C20" s="17"/>
      <c r="D20" s="11"/>
      <c r="E20" s="18"/>
      <c r="F20" s="290"/>
      <c r="G20" s="258"/>
      <c r="H20" s="272"/>
      <c r="I20" s="258"/>
      <c r="J20" s="258"/>
      <c r="K20" s="258"/>
      <c r="L20" s="54"/>
      <c r="M20" s="54"/>
      <c r="N20" s="54"/>
      <c r="O20" s="54"/>
      <c r="P20" s="168"/>
      <c r="Q20" s="820"/>
      <c r="R20" s="820"/>
      <c r="S20" s="820">
        <v>0</v>
      </c>
      <c r="T20" s="820"/>
      <c r="U20" s="909" t="e">
        <f t="shared" si="1"/>
        <v>#DIV/0!</v>
      </c>
    </row>
    <row r="21" spans="1:21" ht="12.75" customHeight="1" hidden="1">
      <c r="A21" s="223">
        <v>19</v>
      </c>
      <c r="B21" s="10"/>
      <c r="C21" s="17"/>
      <c r="D21" s="11"/>
      <c r="E21" s="18"/>
      <c r="F21" s="290"/>
      <c r="G21" s="258"/>
      <c r="H21" s="272"/>
      <c r="I21" s="258"/>
      <c r="J21" s="258"/>
      <c r="K21" s="258"/>
      <c r="L21" s="54"/>
      <c r="M21" s="54"/>
      <c r="N21" s="54"/>
      <c r="O21" s="54"/>
      <c r="P21" s="168"/>
      <c r="Q21" s="820"/>
      <c r="R21" s="820"/>
      <c r="S21" s="820">
        <v>0</v>
      </c>
      <c r="T21" s="820"/>
      <c r="U21" s="909" t="e">
        <f t="shared" si="1"/>
        <v>#DIV/0!</v>
      </c>
    </row>
    <row r="22" spans="1:21" ht="12.75" customHeight="1" hidden="1">
      <c r="A22" s="223">
        <v>20</v>
      </c>
      <c r="B22" s="10"/>
      <c r="C22" s="17"/>
      <c r="D22" s="11"/>
      <c r="E22" s="18"/>
      <c r="F22" s="290"/>
      <c r="G22" s="258"/>
      <c r="H22" s="272"/>
      <c r="I22" s="258"/>
      <c r="J22" s="258"/>
      <c r="K22" s="258"/>
      <c r="L22" s="54"/>
      <c r="M22" s="54"/>
      <c r="N22" s="54"/>
      <c r="O22" s="54"/>
      <c r="P22" s="168"/>
      <c r="Q22" s="820"/>
      <c r="R22" s="820"/>
      <c r="S22" s="820">
        <v>0</v>
      </c>
      <c r="T22" s="820"/>
      <c r="U22" s="909" t="e">
        <f t="shared" si="1"/>
        <v>#DIV/0!</v>
      </c>
    </row>
    <row r="23" spans="1:21" ht="12.75" customHeight="1" hidden="1">
      <c r="A23" s="223">
        <v>21</v>
      </c>
      <c r="B23" s="10"/>
      <c r="C23" s="17"/>
      <c r="D23" s="11"/>
      <c r="E23" s="18"/>
      <c r="F23" s="290"/>
      <c r="G23" s="258"/>
      <c r="H23" s="272"/>
      <c r="I23" s="258"/>
      <c r="J23" s="258"/>
      <c r="K23" s="258"/>
      <c r="L23" s="54"/>
      <c r="M23" s="54"/>
      <c r="N23" s="54"/>
      <c r="O23" s="54"/>
      <c r="P23" s="168"/>
      <c r="Q23" s="820"/>
      <c r="R23" s="820"/>
      <c r="S23" s="820">
        <v>0</v>
      </c>
      <c r="T23" s="820"/>
      <c r="U23" s="909" t="e">
        <f t="shared" si="1"/>
        <v>#DIV/0!</v>
      </c>
    </row>
    <row r="24" spans="1:22" ht="12.75" thickBot="1">
      <c r="A24" s="223">
        <v>11</v>
      </c>
      <c r="B24" s="218">
        <v>3</v>
      </c>
      <c r="C24" s="46" t="s">
        <v>48</v>
      </c>
      <c r="D24" s="101"/>
      <c r="E24" s="101"/>
      <c r="F24" s="287">
        <v>7511</v>
      </c>
      <c r="G24" s="259">
        <v>2554</v>
      </c>
      <c r="H24" s="271"/>
      <c r="I24" s="259"/>
      <c r="J24" s="259"/>
      <c r="K24" s="264">
        <v>10065</v>
      </c>
      <c r="L24" s="54"/>
      <c r="M24" s="54"/>
      <c r="N24" s="54"/>
      <c r="O24" s="54"/>
      <c r="P24" s="168"/>
      <c r="Q24" s="303">
        <v>8647</v>
      </c>
      <c r="R24" s="303">
        <v>10065</v>
      </c>
      <c r="S24" s="303">
        <v>9035</v>
      </c>
      <c r="T24" s="303">
        <v>9068</v>
      </c>
      <c r="U24" s="908">
        <f t="shared" si="1"/>
        <v>100.36524626452683</v>
      </c>
      <c r="V24" s="756"/>
    </row>
    <row r="25" spans="1:22" ht="12.75" thickBot="1">
      <c r="A25" s="223">
        <v>12</v>
      </c>
      <c r="B25" s="218">
        <v>4</v>
      </c>
      <c r="C25" s="116" t="s">
        <v>155</v>
      </c>
      <c r="D25" s="30">
        <v>1</v>
      </c>
      <c r="E25" s="101"/>
      <c r="F25" s="288"/>
      <c r="G25" s="268"/>
      <c r="H25" s="273"/>
      <c r="I25" s="268"/>
      <c r="J25" s="268"/>
      <c r="K25" s="268"/>
      <c r="L25" s="140"/>
      <c r="M25" s="169"/>
      <c r="N25" s="170"/>
      <c r="O25" s="140"/>
      <c r="P25" s="160"/>
      <c r="Q25" s="303"/>
      <c r="R25" s="303"/>
      <c r="S25" s="303">
        <v>0</v>
      </c>
      <c r="T25" s="303"/>
      <c r="U25" s="909"/>
      <c r="V25" s="756"/>
    </row>
    <row r="26" spans="1:21" ht="12.75" thickBot="1">
      <c r="A26" s="224">
        <v>13</v>
      </c>
      <c r="B26" s="27"/>
      <c r="C26" s="36" t="s">
        <v>6</v>
      </c>
      <c r="D26" s="547" t="s">
        <v>7</v>
      </c>
      <c r="E26" s="645"/>
      <c r="F26" s="291"/>
      <c r="G26" s="292"/>
      <c r="H26" s="293">
        <v>2400</v>
      </c>
      <c r="I26" s="294"/>
      <c r="J26" s="292"/>
      <c r="K26" s="293">
        <v>2400</v>
      </c>
      <c r="L26" s="171"/>
      <c r="M26" s="175"/>
      <c r="N26" s="176"/>
      <c r="O26" s="171"/>
      <c r="P26" s="177"/>
      <c r="Q26" s="836">
        <v>600</v>
      </c>
      <c r="R26" s="836">
        <v>2400</v>
      </c>
      <c r="S26" s="836">
        <v>2400</v>
      </c>
      <c r="T26" s="836">
        <v>2400</v>
      </c>
      <c r="U26" s="908">
        <f t="shared" si="1"/>
        <v>100</v>
      </c>
    </row>
    <row r="27" spans="1:22" ht="14.25" thickBot="1">
      <c r="A27" s="230">
        <v>1</v>
      </c>
      <c r="B27" s="484" t="s">
        <v>97</v>
      </c>
      <c r="C27" s="485"/>
      <c r="D27" s="486"/>
      <c r="E27" s="486"/>
      <c r="F27" s="231"/>
      <c r="G27" s="227"/>
      <c r="H27" s="299"/>
      <c r="I27" s="227"/>
      <c r="J27" s="227"/>
      <c r="K27" s="268">
        <f>K28+K31+K42+K46+K52</f>
        <v>40050</v>
      </c>
      <c r="L27" s="234"/>
      <c r="M27" s="234"/>
      <c r="N27" s="234"/>
      <c r="O27" s="234"/>
      <c r="P27" s="234"/>
      <c r="Q27" s="799">
        <f>Q28+Q31+Q42+Q46+Q52</f>
        <v>39098</v>
      </c>
      <c r="R27" s="268">
        <f>R28+R31+R42+R46+R52</f>
        <v>40050</v>
      </c>
      <c r="S27" s="897">
        <v>41340</v>
      </c>
      <c r="T27" s="341">
        <f>T28+T31+T42+T46+T52</f>
        <v>40290</v>
      </c>
      <c r="U27" s="908">
        <f t="shared" si="1"/>
        <v>97.46008708272859</v>
      </c>
      <c r="V27" s="756"/>
    </row>
    <row r="28" spans="1:22" ht="12.75" thickBot="1">
      <c r="A28" s="221">
        <v>2</v>
      </c>
      <c r="B28" s="453">
        <v>1</v>
      </c>
      <c r="C28" s="456" t="s">
        <v>220</v>
      </c>
      <c r="D28" s="188"/>
      <c r="E28" s="188"/>
      <c r="F28" s="183"/>
      <c r="G28" s="184"/>
      <c r="H28" s="282"/>
      <c r="I28" s="184"/>
      <c r="J28" s="184"/>
      <c r="K28" s="829">
        <v>10000</v>
      </c>
      <c r="L28" s="178"/>
      <c r="M28" s="178"/>
      <c r="N28" s="178"/>
      <c r="O28" s="178"/>
      <c r="P28" s="178"/>
      <c r="Q28" s="829">
        <v>9302</v>
      </c>
      <c r="R28" s="829">
        <v>10000</v>
      </c>
      <c r="S28" s="829">
        <v>10000</v>
      </c>
      <c r="T28" s="829">
        <v>9924</v>
      </c>
      <c r="U28" s="908">
        <f t="shared" si="1"/>
        <v>99.24</v>
      </c>
      <c r="V28" s="756"/>
    </row>
    <row r="29" spans="1:22" ht="12.75" thickBot="1">
      <c r="A29" s="225">
        <v>3</v>
      </c>
      <c r="B29" s="454"/>
      <c r="C29" s="460" t="s">
        <v>251</v>
      </c>
      <c r="D29" s="102" t="s">
        <v>19</v>
      </c>
      <c r="E29" s="209"/>
      <c r="F29" s="172"/>
      <c r="G29" s="111"/>
      <c r="H29" s="270"/>
      <c r="I29" s="111"/>
      <c r="J29" s="111"/>
      <c r="K29" s="837"/>
      <c r="L29" s="148"/>
      <c r="M29" s="148"/>
      <c r="N29" s="148"/>
      <c r="O29" s="148"/>
      <c r="P29" s="148"/>
      <c r="Q29" s="837"/>
      <c r="R29" s="837"/>
      <c r="S29" s="837">
        <v>0</v>
      </c>
      <c r="T29" s="837"/>
      <c r="U29" s="909"/>
      <c r="V29" s="756"/>
    </row>
    <row r="30" spans="1:22" ht="12.75" thickBot="1">
      <c r="A30" s="223">
        <v>4</v>
      </c>
      <c r="B30" s="454"/>
      <c r="C30" s="461"/>
      <c r="D30" s="35">
        <v>1</v>
      </c>
      <c r="E30" s="101" t="s">
        <v>26</v>
      </c>
      <c r="F30" s="138"/>
      <c r="G30" s="59"/>
      <c r="H30" s="263">
        <v>10000</v>
      </c>
      <c r="I30" s="59"/>
      <c r="J30" s="59"/>
      <c r="K30" s="672">
        <v>10000</v>
      </c>
      <c r="L30" s="148"/>
      <c r="M30" s="148"/>
      <c r="N30" s="148"/>
      <c r="O30" s="148"/>
      <c r="P30" s="148"/>
      <c r="Q30" s="672">
        <v>9302</v>
      </c>
      <c r="R30" s="672">
        <v>10000</v>
      </c>
      <c r="S30" s="672">
        <v>10000</v>
      </c>
      <c r="T30" s="672">
        <v>9924</v>
      </c>
      <c r="U30" s="909">
        <f t="shared" si="1"/>
        <v>99.24</v>
      </c>
      <c r="V30" s="756"/>
    </row>
    <row r="31" spans="1:21" ht="12.75" thickBot="1">
      <c r="A31" s="223">
        <v>5</v>
      </c>
      <c r="B31" s="454">
        <v>2</v>
      </c>
      <c r="C31" s="462" t="s">
        <v>41</v>
      </c>
      <c r="D31" s="117"/>
      <c r="E31" s="210"/>
      <c r="F31" s="138"/>
      <c r="G31" s="59"/>
      <c r="H31" s="268"/>
      <c r="I31" s="59"/>
      <c r="J31" s="59"/>
      <c r="K31" s="303">
        <v>21060</v>
      </c>
      <c r="L31" s="148"/>
      <c r="M31" s="148"/>
      <c r="N31" s="148"/>
      <c r="O31" s="148"/>
      <c r="P31" s="148"/>
      <c r="Q31" s="303">
        <v>21047</v>
      </c>
      <c r="R31" s="303">
        <v>21060</v>
      </c>
      <c r="S31" s="303">
        <v>19500</v>
      </c>
      <c r="T31" s="303">
        <v>18789</v>
      </c>
      <c r="U31" s="908">
        <f t="shared" si="1"/>
        <v>96.35384615384616</v>
      </c>
    </row>
    <row r="32" spans="1:21" ht="12.75" thickBot="1">
      <c r="A32" s="223">
        <v>6</v>
      </c>
      <c r="B32" s="454"/>
      <c r="C32" s="462" t="s">
        <v>71</v>
      </c>
      <c r="D32" s="117"/>
      <c r="E32" s="211"/>
      <c r="F32" s="157"/>
      <c r="G32" s="269"/>
      <c r="H32" s="269"/>
      <c r="I32" s="269"/>
      <c r="J32" s="269"/>
      <c r="K32" s="831"/>
      <c r="L32" s="148"/>
      <c r="M32" s="148"/>
      <c r="N32" s="148"/>
      <c r="O32" s="148"/>
      <c r="P32" s="148"/>
      <c r="Q32" s="831"/>
      <c r="R32" s="831"/>
      <c r="S32" s="831">
        <v>0</v>
      </c>
      <c r="T32" s="831"/>
      <c r="U32" s="909"/>
    </row>
    <row r="33" spans="1:21" ht="12.75" thickBot="1">
      <c r="A33" s="225">
        <v>7</v>
      </c>
      <c r="B33" s="91"/>
      <c r="C33" s="463" t="s">
        <v>251</v>
      </c>
      <c r="D33" s="112" t="s">
        <v>19</v>
      </c>
      <c r="E33" s="212"/>
      <c r="F33" s="215"/>
      <c r="G33" s="274"/>
      <c r="H33" s="275"/>
      <c r="I33" s="274"/>
      <c r="J33" s="274"/>
      <c r="K33" s="838"/>
      <c r="L33" s="148"/>
      <c r="M33" s="148"/>
      <c r="N33" s="148"/>
      <c r="O33" s="148"/>
      <c r="P33" s="148"/>
      <c r="Q33" s="838"/>
      <c r="R33" s="838"/>
      <c r="S33" s="838">
        <v>0</v>
      </c>
      <c r="T33" s="838"/>
      <c r="U33" s="909"/>
    </row>
    <row r="34" spans="1:22" ht="12.75" thickBot="1">
      <c r="A34" s="223">
        <v>8</v>
      </c>
      <c r="B34" s="91"/>
      <c r="C34" s="375"/>
      <c r="D34" s="1" t="s">
        <v>14</v>
      </c>
      <c r="E34" s="213" t="s">
        <v>82</v>
      </c>
      <c r="F34" s="150"/>
      <c r="G34" s="276"/>
      <c r="H34" s="276">
        <v>5500</v>
      </c>
      <c r="I34" s="276"/>
      <c r="J34" s="276"/>
      <c r="K34" s="839">
        <v>5500</v>
      </c>
      <c r="L34" s="148"/>
      <c r="M34" s="148"/>
      <c r="N34" s="148"/>
      <c r="O34" s="148"/>
      <c r="P34" s="148"/>
      <c r="Q34" s="839">
        <v>4492</v>
      </c>
      <c r="R34" s="839">
        <v>5500</v>
      </c>
      <c r="S34" s="839">
        <v>5500</v>
      </c>
      <c r="T34" s="839">
        <v>3488</v>
      </c>
      <c r="U34" s="909">
        <f t="shared" si="1"/>
        <v>63.41818181818182</v>
      </c>
      <c r="V34" s="756"/>
    </row>
    <row r="35" spans="1:21" ht="12.75" thickBot="1">
      <c r="A35" s="223">
        <v>9</v>
      </c>
      <c r="B35" s="91"/>
      <c r="C35" s="797" t="s">
        <v>300</v>
      </c>
      <c r="D35" s="34" t="s">
        <v>15</v>
      </c>
      <c r="E35" s="584" t="s">
        <v>299</v>
      </c>
      <c r="F35" s="585"/>
      <c r="G35" s="586"/>
      <c r="H35" s="586">
        <v>1100</v>
      </c>
      <c r="I35" s="586"/>
      <c r="J35" s="586"/>
      <c r="K35" s="840">
        <v>1100</v>
      </c>
      <c r="L35" s="148"/>
      <c r="M35" s="148"/>
      <c r="N35" s="148"/>
      <c r="O35" s="148"/>
      <c r="P35" s="148"/>
      <c r="Q35" s="840">
        <v>457</v>
      </c>
      <c r="R35" s="840">
        <v>1100</v>
      </c>
      <c r="S35" s="840">
        <v>500</v>
      </c>
      <c r="T35" s="840">
        <v>268</v>
      </c>
      <c r="U35" s="909">
        <f t="shared" si="1"/>
        <v>53.6</v>
      </c>
    </row>
    <row r="36" spans="1:21" ht="12.75" thickBot="1">
      <c r="A36" s="225">
        <v>10</v>
      </c>
      <c r="B36" s="91"/>
      <c r="C36" s="12"/>
      <c r="D36" s="1" t="s">
        <v>16</v>
      </c>
      <c r="E36" s="587" t="s">
        <v>192</v>
      </c>
      <c r="F36" s="61"/>
      <c r="G36" s="276"/>
      <c r="H36" s="276">
        <v>14200</v>
      </c>
      <c r="I36" s="276"/>
      <c r="J36" s="276"/>
      <c r="K36" s="839">
        <v>14200</v>
      </c>
      <c r="L36" s="61"/>
      <c r="M36" s="61"/>
      <c r="N36" s="61"/>
      <c r="O36" s="61"/>
      <c r="P36" s="252"/>
      <c r="Q36" s="839">
        <v>15840</v>
      </c>
      <c r="R36" s="839">
        <v>14200</v>
      </c>
      <c r="S36" s="839">
        <v>13500</v>
      </c>
      <c r="T36" s="839">
        <v>13533</v>
      </c>
      <c r="U36" s="909">
        <f t="shared" si="1"/>
        <v>100.24444444444444</v>
      </c>
    </row>
    <row r="37" spans="1:21" ht="0.75" customHeight="1" hidden="1">
      <c r="A37" s="223">
        <v>13</v>
      </c>
      <c r="B37" s="487"/>
      <c r="C37" s="357"/>
      <c r="D37" s="357"/>
      <c r="E37" s="357"/>
      <c r="F37" s="61"/>
      <c r="G37" s="276"/>
      <c r="H37" s="276"/>
      <c r="I37" s="276"/>
      <c r="J37" s="276"/>
      <c r="K37" s="839"/>
      <c r="L37" s="61"/>
      <c r="M37" s="61"/>
      <c r="N37" s="61"/>
      <c r="O37" s="61"/>
      <c r="P37" s="252"/>
      <c r="Q37" s="839"/>
      <c r="R37" s="839"/>
      <c r="S37" s="839">
        <v>0</v>
      </c>
      <c r="T37" s="839"/>
      <c r="U37" s="909" t="e">
        <f t="shared" si="1"/>
        <v>#DIV/0!</v>
      </c>
    </row>
    <row r="38" spans="1:21" ht="12.75" customHeight="1" hidden="1">
      <c r="A38" s="223">
        <v>14</v>
      </c>
      <c r="B38" s="487"/>
      <c r="C38" s="357"/>
      <c r="D38" s="357"/>
      <c r="E38" s="357"/>
      <c r="F38" s="61"/>
      <c r="G38" s="276"/>
      <c r="H38" s="276"/>
      <c r="I38" s="276"/>
      <c r="J38" s="276"/>
      <c r="K38" s="839"/>
      <c r="L38" s="61"/>
      <c r="M38" s="61"/>
      <c r="N38" s="61"/>
      <c r="O38" s="61"/>
      <c r="P38" s="252"/>
      <c r="Q38" s="839"/>
      <c r="R38" s="839"/>
      <c r="S38" s="839">
        <v>0</v>
      </c>
      <c r="T38" s="839"/>
      <c r="U38" s="909" t="e">
        <f t="shared" si="1"/>
        <v>#DIV/0!</v>
      </c>
    </row>
    <row r="39" spans="1:21" ht="12.75" customHeight="1" hidden="1">
      <c r="A39" s="225">
        <v>15</v>
      </c>
      <c r="B39" s="487"/>
      <c r="C39" s="357"/>
      <c r="D39" s="357"/>
      <c r="E39" s="357"/>
      <c r="F39" s="61"/>
      <c r="G39" s="276"/>
      <c r="H39" s="276"/>
      <c r="I39" s="276"/>
      <c r="J39" s="276"/>
      <c r="K39" s="839"/>
      <c r="L39" s="61"/>
      <c r="M39" s="61"/>
      <c r="N39" s="61"/>
      <c r="O39" s="61"/>
      <c r="P39" s="252"/>
      <c r="Q39" s="839"/>
      <c r="R39" s="839"/>
      <c r="S39" s="839">
        <v>0</v>
      </c>
      <c r="T39" s="839"/>
      <c r="U39" s="909" t="e">
        <f t="shared" si="1"/>
        <v>#DIV/0!</v>
      </c>
    </row>
    <row r="40" spans="1:21" ht="12.75" customHeight="1" hidden="1">
      <c r="A40" s="223">
        <v>16</v>
      </c>
      <c r="B40" s="109"/>
      <c r="C40" s="12"/>
      <c r="D40" s="1"/>
      <c r="E40" s="15"/>
      <c r="F40" s="588"/>
      <c r="G40" s="259"/>
      <c r="H40" s="271"/>
      <c r="I40" s="259"/>
      <c r="J40" s="259"/>
      <c r="K40" s="824"/>
      <c r="L40" s="61"/>
      <c r="M40" s="61"/>
      <c r="N40" s="61"/>
      <c r="O40" s="61"/>
      <c r="P40" s="252"/>
      <c r="Q40" s="824"/>
      <c r="R40" s="824"/>
      <c r="S40" s="824">
        <v>0</v>
      </c>
      <c r="T40" s="824"/>
      <c r="U40" s="909" t="e">
        <f t="shared" si="1"/>
        <v>#DIV/0!</v>
      </c>
    </row>
    <row r="41" spans="1:21" ht="12.75" thickBot="1">
      <c r="A41" s="379">
        <v>11</v>
      </c>
      <c r="B41" s="35"/>
      <c r="C41" s="12"/>
      <c r="D41" s="1" t="s">
        <v>17</v>
      </c>
      <c r="E41" s="15" t="s">
        <v>221</v>
      </c>
      <c r="F41" s="588"/>
      <c r="G41" s="259"/>
      <c r="H41" s="271">
        <v>260</v>
      </c>
      <c r="I41" s="259"/>
      <c r="J41" s="259"/>
      <c r="K41" s="824">
        <v>260</v>
      </c>
      <c r="L41" s="61"/>
      <c r="M41" s="61"/>
      <c r="N41" s="61"/>
      <c r="O41" s="61"/>
      <c r="P41" s="252"/>
      <c r="Q41" s="824">
        <v>258</v>
      </c>
      <c r="R41" s="824">
        <v>260</v>
      </c>
      <c r="S41" s="824">
        <v>0</v>
      </c>
      <c r="T41" s="824">
        <v>1500</v>
      </c>
      <c r="U41" s="909" t="s">
        <v>337</v>
      </c>
    </row>
    <row r="42" spans="1:22" ht="12.75" thickBot="1">
      <c r="A42" s="223">
        <v>12</v>
      </c>
      <c r="B42" s="455">
        <v>3</v>
      </c>
      <c r="C42" s="464" t="s">
        <v>204</v>
      </c>
      <c r="D42" s="98"/>
      <c r="E42" s="98"/>
      <c r="F42" s="147"/>
      <c r="G42" s="277"/>
      <c r="H42" s="277"/>
      <c r="I42" s="277"/>
      <c r="J42" s="277"/>
      <c r="K42" s="268">
        <v>1330</v>
      </c>
      <c r="L42" s="148"/>
      <c r="M42" s="148"/>
      <c r="N42" s="148"/>
      <c r="O42" s="148"/>
      <c r="P42" s="148"/>
      <c r="Q42" s="841">
        <v>1576</v>
      </c>
      <c r="R42" s="268">
        <v>1330</v>
      </c>
      <c r="S42" s="841">
        <v>1330</v>
      </c>
      <c r="T42" s="841">
        <v>1077</v>
      </c>
      <c r="U42" s="908">
        <f t="shared" si="1"/>
        <v>80.97744360902256</v>
      </c>
      <c r="V42" s="756"/>
    </row>
    <row r="43" spans="1:21" ht="12.75" thickBot="1">
      <c r="A43" s="225">
        <v>13</v>
      </c>
      <c r="B43" s="109"/>
      <c r="C43" s="375" t="s">
        <v>251</v>
      </c>
      <c r="D43" s="100" t="s">
        <v>19</v>
      </c>
      <c r="E43" s="203"/>
      <c r="F43" s="125"/>
      <c r="G43" s="278"/>
      <c r="H43" s="271"/>
      <c r="I43" s="259"/>
      <c r="J43" s="259"/>
      <c r="K43" s="271"/>
      <c r="L43" s="148"/>
      <c r="M43" s="148"/>
      <c r="N43" s="148"/>
      <c r="O43" s="148"/>
      <c r="P43" s="148"/>
      <c r="Q43" s="824"/>
      <c r="R43" s="271"/>
      <c r="S43" s="824">
        <v>0</v>
      </c>
      <c r="T43" s="824"/>
      <c r="U43" s="909"/>
    </row>
    <row r="44" spans="1:21" ht="12.75" thickBot="1">
      <c r="A44" s="223">
        <v>14</v>
      </c>
      <c r="B44" s="10"/>
      <c r="C44" s="460"/>
      <c r="D44" s="34" t="s">
        <v>14</v>
      </c>
      <c r="E44" s="18" t="s">
        <v>83</v>
      </c>
      <c r="F44" s="71"/>
      <c r="G44" s="262"/>
      <c r="H44" s="263">
        <v>30</v>
      </c>
      <c r="I44" s="262"/>
      <c r="J44" s="262"/>
      <c r="K44" s="271">
        <v>30</v>
      </c>
      <c r="L44" s="148"/>
      <c r="M44" s="148"/>
      <c r="N44" s="148"/>
      <c r="O44" s="148"/>
      <c r="P44" s="148"/>
      <c r="Q44" s="672">
        <v>0</v>
      </c>
      <c r="R44" s="271">
        <v>30</v>
      </c>
      <c r="S44" s="672">
        <v>30</v>
      </c>
      <c r="T44" s="672"/>
      <c r="U44" s="909">
        <f t="shared" si="1"/>
        <v>0</v>
      </c>
    </row>
    <row r="45" spans="1:21" ht="12.75" thickBot="1">
      <c r="A45" s="223">
        <v>15</v>
      </c>
      <c r="B45" s="109"/>
      <c r="C45" s="375"/>
      <c r="D45" s="1" t="s">
        <v>15</v>
      </c>
      <c r="E45" s="214" t="s">
        <v>73</v>
      </c>
      <c r="F45" s="216"/>
      <c r="G45" s="279"/>
      <c r="H45" s="280">
        <v>1300</v>
      </c>
      <c r="I45" s="279"/>
      <c r="J45" s="279"/>
      <c r="K45" s="271">
        <v>1300</v>
      </c>
      <c r="L45" s="148"/>
      <c r="M45" s="148"/>
      <c r="N45" s="148"/>
      <c r="O45" s="148"/>
      <c r="P45" s="148"/>
      <c r="Q45" s="842">
        <v>1576</v>
      </c>
      <c r="R45" s="271">
        <v>1300</v>
      </c>
      <c r="S45" s="842">
        <v>1300</v>
      </c>
      <c r="T45" s="842">
        <v>1077</v>
      </c>
      <c r="U45" s="909">
        <f t="shared" si="1"/>
        <v>82.84615384615385</v>
      </c>
    </row>
    <row r="46" spans="1:21" ht="12.75" thickBot="1">
      <c r="A46" s="225">
        <v>16</v>
      </c>
      <c r="B46" s="454">
        <v>4</v>
      </c>
      <c r="C46" s="462" t="s">
        <v>72</v>
      </c>
      <c r="D46" s="117"/>
      <c r="E46" s="210"/>
      <c r="F46" s="149"/>
      <c r="G46" s="281"/>
      <c r="H46" s="281"/>
      <c r="I46" s="281"/>
      <c r="J46" s="281"/>
      <c r="K46" s="268">
        <v>2200</v>
      </c>
      <c r="L46" s="148"/>
      <c r="M46" s="148"/>
      <c r="N46" s="148"/>
      <c r="O46" s="148"/>
      <c r="P46" s="148"/>
      <c r="Q46" s="301">
        <v>2156</v>
      </c>
      <c r="R46" s="268">
        <v>2200</v>
      </c>
      <c r="S46" s="301">
        <v>3750</v>
      </c>
      <c r="T46" s="301">
        <v>2943</v>
      </c>
      <c r="U46" s="908">
        <f t="shared" si="1"/>
        <v>78.48</v>
      </c>
    </row>
    <row r="47" spans="1:21" ht="12.75" thickBot="1">
      <c r="A47" s="223">
        <v>17</v>
      </c>
      <c r="B47" s="109"/>
      <c r="C47" s="375" t="s">
        <v>251</v>
      </c>
      <c r="D47" s="100" t="s">
        <v>19</v>
      </c>
      <c r="E47" s="203"/>
      <c r="F47" s="75"/>
      <c r="G47" s="264"/>
      <c r="H47" s="270"/>
      <c r="I47" s="264"/>
      <c r="J47" s="264"/>
      <c r="K47" s="270"/>
      <c r="L47" s="148"/>
      <c r="M47" s="148"/>
      <c r="N47" s="148"/>
      <c r="O47" s="148"/>
      <c r="P47" s="148"/>
      <c r="Q47" s="835"/>
      <c r="R47" s="270"/>
      <c r="S47" s="835">
        <v>0</v>
      </c>
      <c r="T47" s="835"/>
      <c r="U47" s="909"/>
    </row>
    <row r="48" spans="1:21" ht="12.75" thickBot="1">
      <c r="A48" s="223">
        <v>18</v>
      </c>
      <c r="B48" s="109"/>
      <c r="C48" s="375"/>
      <c r="D48" s="1" t="s">
        <v>14</v>
      </c>
      <c r="E48" s="214" t="s">
        <v>28</v>
      </c>
      <c r="F48" s="71"/>
      <c r="G48" s="262"/>
      <c r="H48" s="263">
        <v>1000</v>
      </c>
      <c r="I48" s="262"/>
      <c r="J48" s="262"/>
      <c r="K48" s="271">
        <v>1000</v>
      </c>
      <c r="L48" s="148"/>
      <c r="M48" s="148"/>
      <c r="N48" s="148"/>
      <c r="O48" s="148"/>
      <c r="P48" s="148"/>
      <c r="Q48" s="672">
        <v>943</v>
      </c>
      <c r="R48" s="271">
        <v>1000</v>
      </c>
      <c r="S48" s="672">
        <v>1000</v>
      </c>
      <c r="T48" s="672">
        <v>815</v>
      </c>
      <c r="U48" s="909">
        <f t="shared" si="1"/>
        <v>81.5</v>
      </c>
    </row>
    <row r="49" spans="1:21" ht="12.75" thickBot="1">
      <c r="A49" s="225">
        <v>19</v>
      </c>
      <c r="B49" s="91"/>
      <c r="C49" s="465"/>
      <c r="D49" s="1" t="s">
        <v>15</v>
      </c>
      <c r="E49" s="200" t="s">
        <v>29</v>
      </c>
      <c r="F49" s="71"/>
      <c r="G49" s="262"/>
      <c r="H49" s="263">
        <v>450</v>
      </c>
      <c r="I49" s="262"/>
      <c r="J49" s="262"/>
      <c r="K49" s="271">
        <v>450</v>
      </c>
      <c r="L49" s="148"/>
      <c r="M49" s="148"/>
      <c r="N49" s="148"/>
      <c r="O49" s="148"/>
      <c r="P49" s="148"/>
      <c r="Q49" s="672">
        <v>380</v>
      </c>
      <c r="R49" s="271">
        <v>450</v>
      </c>
      <c r="S49" s="672">
        <v>450</v>
      </c>
      <c r="T49" s="672"/>
      <c r="U49" s="909">
        <f t="shared" si="1"/>
        <v>0</v>
      </c>
    </row>
    <row r="50" spans="1:21" ht="12.75" thickBot="1">
      <c r="A50" s="223">
        <v>20</v>
      </c>
      <c r="B50" s="91"/>
      <c r="C50" s="465"/>
      <c r="D50" s="1" t="s">
        <v>16</v>
      </c>
      <c r="E50" s="200" t="s">
        <v>288</v>
      </c>
      <c r="F50" s="71"/>
      <c r="G50" s="262"/>
      <c r="H50" s="263">
        <v>450</v>
      </c>
      <c r="I50" s="262"/>
      <c r="J50" s="262"/>
      <c r="K50" s="271">
        <v>450</v>
      </c>
      <c r="L50" s="148"/>
      <c r="M50" s="148"/>
      <c r="N50" s="148"/>
      <c r="O50" s="148"/>
      <c r="P50" s="148"/>
      <c r="Q50" s="672">
        <v>233</v>
      </c>
      <c r="R50" s="271">
        <v>450</v>
      </c>
      <c r="S50" s="672">
        <v>2000</v>
      </c>
      <c r="T50" s="672">
        <v>1903</v>
      </c>
      <c r="U50" s="909">
        <f t="shared" si="1"/>
        <v>95.15</v>
      </c>
    </row>
    <row r="51" spans="1:22" ht="12.75" thickBot="1">
      <c r="A51" s="379">
        <v>21</v>
      </c>
      <c r="B51" s="649"/>
      <c r="C51" s="465"/>
      <c r="D51" s="1" t="s">
        <v>17</v>
      </c>
      <c r="E51" s="200" t="s">
        <v>74</v>
      </c>
      <c r="F51" s="71"/>
      <c r="G51" s="50"/>
      <c r="H51" s="263">
        <v>300</v>
      </c>
      <c r="I51" s="50"/>
      <c r="J51" s="50"/>
      <c r="K51" s="271">
        <v>300</v>
      </c>
      <c r="L51" s="650"/>
      <c r="M51" s="650"/>
      <c r="N51" s="650"/>
      <c r="O51" s="650"/>
      <c r="P51" s="650"/>
      <c r="Q51" s="672">
        <v>600</v>
      </c>
      <c r="R51" s="271">
        <v>300</v>
      </c>
      <c r="S51" s="672">
        <v>300</v>
      </c>
      <c r="T51" s="672">
        <v>225</v>
      </c>
      <c r="U51" s="909">
        <f t="shared" si="1"/>
        <v>75</v>
      </c>
      <c r="V51" s="756"/>
    </row>
    <row r="52" spans="1:21" ht="12.75" thickBot="1">
      <c r="A52" s="223">
        <v>22</v>
      </c>
      <c r="B52" s="464">
        <v>5</v>
      </c>
      <c r="C52" s="651" t="s">
        <v>147</v>
      </c>
      <c r="D52" s="363"/>
      <c r="E52" s="652"/>
      <c r="F52" s="71"/>
      <c r="G52" s="50"/>
      <c r="H52" s="653"/>
      <c r="I52" s="50"/>
      <c r="J52" s="50"/>
      <c r="K52" s="270">
        <v>5460</v>
      </c>
      <c r="L52" s="254"/>
      <c r="M52" s="372"/>
      <c r="N52" s="372"/>
      <c r="O52" s="372"/>
      <c r="P52" s="372"/>
      <c r="Q52" s="837">
        <v>5017</v>
      </c>
      <c r="R52" s="270">
        <v>5460</v>
      </c>
      <c r="S52" s="837">
        <v>6760</v>
      </c>
      <c r="T52" s="837">
        <v>7557</v>
      </c>
      <c r="U52" s="908">
        <f t="shared" si="1"/>
        <v>111.78994082840237</v>
      </c>
    </row>
    <row r="53" spans="1:21" ht="12.75" thickBot="1">
      <c r="A53" s="225">
        <v>23</v>
      </c>
      <c r="B53" s="457"/>
      <c r="C53" s="375" t="s">
        <v>251</v>
      </c>
      <c r="D53" s="443">
        <v>1</v>
      </c>
      <c r="E53" s="376" t="s">
        <v>144</v>
      </c>
      <c r="F53" s="56"/>
      <c r="G53" s="51"/>
      <c r="H53" s="271">
        <v>2700</v>
      </c>
      <c r="I53" s="51"/>
      <c r="J53" s="51"/>
      <c r="K53" s="271">
        <v>2700</v>
      </c>
      <c r="L53" s="115"/>
      <c r="M53" s="61"/>
      <c r="N53" s="61"/>
      <c r="O53" s="61"/>
      <c r="P53" s="61"/>
      <c r="Q53" s="672">
        <v>2776</v>
      </c>
      <c r="R53" s="271">
        <v>2700</v>
      </c>
      <c r="S53" s="672">
        <v>3000</v>
      </c>
      <c r="T53" s="672">
        <v>3119</v>
      </c>
      <c r="U53" s="909">
        <f t="shared" si="1"/>
        <v>103.96666666666667</v>
      </c>
    </row>
    <row r="54" spans="1:21" ht="12.75" thickBot="1">
      <c r="A54" s="223">
        <v>24</v>
      </c>
      <c r="B54" s="458"/>
      <c r="C54" s="466"/>
      <c r="D54" s="441">
        <v>2</v>
      </c>
      <c r="E54" s="376" t="s">
        <v>145</v>
      </c>
      <c r="F54" s="56"/>
      <c r="G54" s="51"/>
      <c r="H54" s="271">
        <v>1400</v>
      </c>
      <c r="I54" s="51"/>
      <c r="J54" s="51"/>
      <c r="K54" s="271">
        <v>1400</v>
      </c>
      <c r="L54" s="115"/>
      <c r="M54" s="61"/>
      <c r="N54" s="61"/>
      <c r="O54" s="61"/>
      <c r="P54" s="61"/>
      <c r="Q54" s="672">
        <v>1620</v>
      </c>
      <c r="R54" s="271">
        <v>1400</v>
      </c>
      <c r="S54" s="672">
        <v>2000</v>
      </c>
      <c r="T54" s="672">
        <v>2420</v>
      </c>
      <c r="U54" s="909">
        <f t="shared" si="1"/>
        <v>121</v>
      </c>
    </row>
    <row r="55" spans="1:21" ht="12.75" thickBot="1">
      <c r="A55" s="223">
        <v>25</v>
      </c>
      <c r="B55" s="458"/>
      <c r="C55" s="466"/>
      <c r="D55" s="441">
        <v>3</v>
      </c>
      <c r="E55" s="376" t="s">
        <v>24</v>
      </c>
      <c r="F55" s="56"/>
      <c r="G55" s="51"/>
      <c r="H55" s="271">
        <v>1300</v>
      </c>
      <c r="I55" s="51"/>
      <c r="J55" s="51"/>
      <c r="K55" s="271">
        <v>1300</v>
      </c>
      <c r="L55" s="115"/>
      <c r="M55" s="61"/>
      <c r="N55" s="61"/>
      <c r="O55" s="61"/>
      <c r="P55" s="61"/>
      <c r="Q55" s="672">
        <v>605</v>
      </c>
      <c r="R55" s="271">
        <v>1300</v>
      </c>
      <c r="S55" s="672">
        <v>1700</v>
      </c>
      <c r="T55" s="672">
        <v>1888</v>
      </c>
      <c r="U55" s="909">
        <f t="shared" si="1"/>
        <v>111.05882352941177</v>
      </c>
    </row>
    <row r="56" spans="1:21" ht="12.75" thickBot="1">
      <c r="A56" s="681">
        <v>26</v>
      </c>
      <c r="B56" s="459"/>
      <c r="C56" s="467"/>
      <c r="D56" s="442">
        <v>4</v>
      </c>
      <c r="E56" s="378" t="s">
        <v>146</v>
      </c>
      <c r="F56" s="67"/>
      <c r="G56" s="64"/>
      <c r="H56" s="293">
        <v>60</v>
      </c>
      <c r="I56" s="64"/>
      <c r="J56" s="64"/>
      <c r="K56" s="293">
        <v>60</v>
      </c>
      <c r="L56" s="249"/>
      <c r="M56" s="145"/>
      <c r="N56" s="145"/>
      <c r="O56" s="145"/>
      <c r="P56" s="145"/>
      <c r="Q56" s="825">
        <v>16</v>
      </c>
      <c r="R56" s="293">
        <v>60</v>
      </c>
      <c r="S56" s="825">
        <v>60</v>
      </c>
      <c r="T56" s="825">
        <v>130</v>
      </c>
      <c r="U56" s="995">
        <f t="shared" si="1"/>
        <v>216.66666666666666</v>
      </c>
    </row>
    <row r="57" spans="1:21" ht="12.75" thickBot="1">
      <c r="A57" s="342"/>
      <c r="B57" s="10"/>
      <c r="C57" s="17"/>
      <c r="D57" s="11"/>
      <c r="E57" s="18"/>
      <c r="F57" s="54"/>
      <c r="G57" s="54"/>
      <c r="H57" s="76"/>
      <c r="I57" s="54"/>
      <c r="J57" s="54"/>
      <c r="K57" s="54"/>
      <c r="L57" s="148"/>
      <c r="M57" s="148"/>
      <c r="N57" s="148"/>
      <c r="O57" s="148"/>
      <c r="P57" s="148"/>
      <c r="Q57" s="795"/>
      <c r="R57" s="795"/>
      <c r="S57" s="795"/>
      <c r="T57" s="795"/>
      <c r="U57" s="897"/>
    </row>
    <row r="58" spans="1:22" ht="14.25" thickBot="1">
      <c r="A58" s="230">
        <v>1</v>
      </c>
      <c r="B58" s="484" t="s">
        <v>103</v>
      </c>
      <c r="C58" s="481"/>
      <c r="D58" s="486"/>
      <c r="E58" s="488"/>
      <c r="F58" s="298"/>
      <c r="G58" s="298"/>
      <c r="H58" s="298"/>
      <c r="I58" s="298"/>
      <c r="J58" s="299"/>
      <c r="K58" s="282">
        <f>K59+K60+K62+K64+K71</f>
        <v>20298</v>
      </c>
      <c r="L58" s="233"/>
      <c r="M58" s="233"/>
      <c r="N58" s="226">
        <v>155</v>
      </c>
      <c r="O58" s="227"/>
      <c r="P58" s="232"/>
      <c r="Q58" s="843">
        <f>Q59+Q60+Q62+Q64+Q71</f>
        <v>17985</v>
      </c>
      <c r="R58" s="282">
        <f>R59+R60+R62+R64+R71</f>
        <v>20298</v>
      </c>
      <c r="S58" s="843">
        <v>18236</v>
      </c>
      <c r="T58" s="843">
        <f>T59+T60+T62+T64+T71</f>
        <v>17005</v>
      </c>
      <c r="U58" s="996">
        <f>T58/S58*100</f>
        <v>93.2496161438912</v>
      </c>
      <c r="V58" s="756"/>
    </row>
    <row r="59" spans="1:21" ht="12.75" thickBot="1">
      <c r="A59" s="221">
        <v>2</v>
      </c>
      <c r="B59" s="180">
        <v>1</v>
      </c>
      <c r="C59" s="599" t="s">
        <v>252</v>
      </c>
      <c r="D59" s="181" t="s">
        <v>95</v>
      </c>
      <c r="E59" s="182"/>
      <c r="F59" s="638">
        <v>10890</v>
      </c>
      <c r="G59" s="260">
        <v>3810</v>
      </c>
      <c r="H59" s="261"/>
      <c r="I59" s="639"/>
      <c r="J59" s="640"/>
      <c r="K59" s="707">
        <v>14700</v>
      </c>
      <c r="L59" s="641"/>
      <c r="M59" s="641"/>
      <c r="N59" s="183"/>
      <c r="O59" s="184"/>
      <c r="P59" s="250"/>
      <c r="Q59" s="844">
        <v>13141</v>
      </c>
      <c r="R59" s="844">
        <v>14700</v>
      </c>
      <c r="S59" s="844">
        <v>14138</v>
      </c>
      <c r="T59" s="844">
        <v>13965</v>
      </c>
      <c r="U59" s="908">
        <f aca="true" t="shared" si="2" ref="U59:U103">T59/S59*100</f>
        <v>98.77634743245154</v>
      </c>
    </row>
    <row r="60" spans="1:21" ht="12.75" thickBot="1">
      <c r="A60" s="223">
        <v>3</v>
      </c>
      <c r="B60" s="595"/>
      <c r="C60" s="17"/>
      <c r="D60" s="214" t="s">
        <v>205</v>
      </c>
      <c r="E60" s="22"/>
      <c r="F60" s="340"/>
      <c r="G60" s="279"/>
      <c r="H60" s="280">
        <v>265</v>
      </c>
      <c r="I60" s="596"/>
      <c r="J60" s="597"/>
      <c r="K60" s="868">
        <v>265</v>
      </c>
      <c r="L60" s="60"/>
      <c r="M60" s="60"/>
      <c r="N60" s="157"/>
      <c r="O60" s="131"/>
      <c r="P60" s="598"/>
      <c r="Q60" s="845">
        <v>295</v>
      </c>
      <c r="R60" s="845">
        <v>265</v>
      </c>
      <c r="S60" s="845">
        <v>265</v>
      </c>
      <c r="T60" s="845">
        <v>266</v>
      </c>
      <c r="U60" s="908">
        <f t="shared" si="2"/>
        <v>100.37735849056604</v>
      </c>
    </row>
    <row r="61" spans="1:22" ht="12.75" thickBot="1">
      <c r="A61" s="225">
        <v>4</v>
      </c>
      <c r="B61" s="218">
        <v>2</v>
      </c>
      <c r="C61" s="46" t="s">
        <v>49</v>
      </c>
      <c r="D61" s="101"/>
      <c r="E61" s="47"/>
      <c r="F61" s="300"/>
      <c r="G61" s="281"/>
      <c r="H61" s="281"/>
      <c r="I61" s="300"/>
      <c r="J61" s="281"/>
      <c r="K61" s="281"/>
      <c r="L61" s="140"/>
      <c r="M61" s="140"/>
      <c r="N61" s="75"/>
      <c r="O61" s="72"/>
      <c r="P61" s="251"/>
      <c r="Q61" s="301"/>
      <c r="R61" s="301"/>
      <c r="S61" s="301">
        <v>0</v>
      </c>
      <c r="T61" s="301"/>
      <c r="U61" s="909"/>
      <c r="V61" s="756"/>
    </row>
    <row r="62" spans="1:21" ht="12.75" thickBot="1">
      <c r="A62" s="223">
        <v>5</v>
      </c>
      <c r="B62" s="218">
        <v>3</v>
      </c>
      <c r="C62" s="46" t="s">
        <v>38</v>
      </c>
      <c r="D62" s="101"/>
      <c r="E62" s="47"/>
      <c r="F62" s="300"/>
      <c r="G62" s="281"/>
      <c r="H62" s="578">
        <v>623</v>
      </c>
      <c r="I62" s="300"/>
      <c r="J62" s="301"/>
      <c r="K62" s="281">
        <v>623</v>
      </c>
      <c r="L62" s="140"/>
      <c r="M62" s="140"/>
      <c r="N62" s="56"/>
      <c r="O62" s="51"/>
      <c r="P62" s="69"/>
      <c r="Q62" s="301">
        <v>600</v>
      </c>
      <c r="R62" s="301">
        <v>623</v>
      </c>
      <c r="S62" s="301">
        <v>623</v>
      </c>
      <c r="T62" s="301">
        <v>593</v>
      </c>
      <c r="U62" s="908">
        <f t="shared" si="2"/>
        <v>95.18459069020867</v>
      </c>
    </row>
    <row r="63" spans="1:21" ht="12.75" thickBot="1">
      <c r="A63" s="225">
        <v>6</v>
      </c>
      <c r="B63" s="218"/>
      <c r="C63" s="2" t="s">
        <v>251</v>
      </c>
      <c r="D63" s="102" t="s">
        <v>2</v>
      </c>
      <c r="E63" s="47"/>
      <c r="F63" s="302"/>
      <c r="G63" s="273"/>
      <c r="H63" s="273"/>
      <c r="I63" s="302"/>
      <c r="J63" s="303"/>
      <c r="K63" s="273"/>
      <c r="L63" s="141"/>
      <c r="M63" s="141"/>
      <c r="N63" s="51"/>
      <c r="O63" s="51"/>
      <c r="P63" s="69"/>
      <c r="Q63" s="832"/>
      <c r="R63" s="273"/>
      <c r="S63" s="832">
        <v>0</v>
      </c>
      <c r="T63" s="832"/>
      <c r="U63" s="909"/>
    </row>
    <row r="64" spans="1:21" ht="12.75" thickBot="1">
      <c r="A64" s="225">
        <v>7</v>
      </c>
      <c r="B64" s="219">
        <v>4</v>
      </c>
      <c r="C64" s="97" t="s">
        <v>50</v>
      </c>
      <c r="D64" s="98"/>
      <c r="E64" s="99"/>
      <c r="F64" s="304"/>
      <c r="G64" s="277"/>
      <c r="H64" s="277"/>
      <c r="I64" s="277"/>
      <c r="J64" s="277"/>
      <c r="K64" s="268">
        <v>4350</v>
      </c>
      <c r="L64" s="140"/>
      <c r="M64" s="140"/>
      <c r="N64" s="72"/>
      <c r="O64" s="72"/>
      <c r="P64" s="251"/>
      <c r="Q64" s="303">
        <v>3890</v>
      </c>
      <c r="R64" s="268">
        <v>4350</v>
      </c>
      <c r="S64" s="303">
        <v>2850</v>
      </c>
      <c r="T64" s="303">
        <v>2041</v>
      </c>
      <c r="U64" s="908">
        <f t="shared" si="2"/>
        <v>71.6140350877193</v>
      </c>
    </row>
    <row r="65" spans="1:21" ht="12.75" thickBot="1">
      <c r="A65" s="223">
        <v>8</v>
      </c>
      <c r="B65" s="21"/>
      <c r="C65" s="4" t="s">
        <v>56</v>
      </c>
      <c r="D65" s="102" t="s">
        <v>70</v>
      </c>
      <c r="E65" s="103"/>
      <c r="F65" s="305"/>
      <c r="G65" s="283"/>
      <c r="H65" s="283"/>
      <c r="I65" s="306"/>
      <c r="J65" s="283"/>
      <c r="K65" s="273">
        <v>0</v>
      </c>
      <c r="L65" s="53"/>
      <c r="M65" s="53"/>
      <c r="N65" s="61"/>
      <c r="O65" s="61"/>
      <c r="P65" s="252"/>
      <c r="Q65" s="832"/>
      <c r="R65" s="273">
        <v>0</v>
      </c>
      <c r="S65" s="832">
        <v>0</v>
      </c>
      <c r="T65" s="832"/>
      <c r="U65" s="909"/>
    </row>
    <row r="66" spans="1:21" ht="12.75" thickBot="1">
      <c r="A66" s="225">
        <v>9</v>
      </c>
      <c r="B66" s="21"/>
      <c r="C66" s="38"/>
      <c r="D66" s="1" t="s">
        <v>14</v>
      </c>
      <c r="E66" s="22" t="s">
        <v>84</v>
      </c>
      <c r="F66" s="307"/>
      <c r="G66" s="308"/>
      <c r="H66" s="309">
        <v>300</v>
      </c>
      <c r="I66" s="310"/>
      <c r="J66" s="308"/>
      <c r="K66" s="273">
        <v>300</v>
      </c>
      <c r="L66" s="54"/>
      <c r="M66" s="54"/>
      <c r="N66" s="61"/>
      <c r="O66" s="61"/>
      <c r="P66" s="252"/>
      <c r="Q66" s="832">
        <v>179</v>
      </c>
      <c r="R66" s="273">
        <v>300</v>
      </c>
      <c r="S66" s="832">
        <v>300</v>
      </c>
      <c r="T66" s="832">
        <v>190</v>
      </c>
      <c r="U66" s="909">
        <f t="shared" si="2"/>
        <v>63.33333333333333</v>
      </c>
    </row>
    <row r="67" spans="1:21" ht="12.75" thickBot="1">
      <c r="A67" s="223">
        <v>10</v>
      </c>
      <c r="B67" s="21"/>
      <c r="C67" s="38"/>
      <c r="D67" s="1" t="s">
        <v>15</v>
      </c>
      <c r="E67" s="22" t="s">
        <v>75</v>
      </c>
      <c r="F67" s="307"/>
      <c r="G67" s="308"/>
      <c r="H67" s="309">
        <v>50</v>
      </c>
      <c r="I67" s="310"/>
      <c r="J67" s="308"/>
      <c r="K67" s="273">
        <v>50</v>
      </c>
      <c r="L67" s="54"/>
      <c r="M67" s="54"/>
      <c r="N67" s="61"/>
      <c r="O67" s="61"/>
      <c r="P67" s="252"/>
      <c r="Q67" s="832">
        <v>0</v>
      </c>
      <c r="R67" s="273">
        <v>50</v>
      </c>
      <c r="S67" s="832">
        <v>50</v>
      </c>
      <c r="T67" s="832"/>
      <c r="U67" s="909">
        <f t="shared" si="2"/>
        <v>0</v>
      </c>
    </row>
    <row r="68" spans="1:21" ht="12.75" thickBot="1">
      <c r="A68" s="223">
        <v>11</v>
      </c>
      <c r="B68" s="21"/>
      <c r="C68" s="38"/>
      <c r="D68" s="1" t="s">
        <v>16</v>
      </c>
      <c r="E68" s="22" t="s">
        <v>116</v>
      </c>
      <c r="F68" s="310"/>
      <c r="G68" s="308"/>
      <c r="H68" s="309">
        <v>3000</v>
      </c>
      <c r="I68" s="310"/>
      <c r="J68" s="308"/>
      <c r="K68" s="273">
        <v>3000</v>
      </c>
      <c r="L68" s="54"/>
      <c r="M68" s="54"/>
      <c r="N68" s="61"/>
      <c r="O68" s="61"/>
      <c r="P68" s="252"/>
      <c r="Q68" s="832">
        <v>2861</v>
      </c>
      <c r="R68" s="273">
        <v>3000</v>
      </c>
      <c r="S68" s="832">
        <v>1500</v>
      </c>
      <c r="T68" s="832">
        <v>1001</v>
      </c>
      <c r="U68" s="909">
        <f t="shared" si="2"/>
        <v>66.73333333333333</v>
      </c>
    </row>
    <row r="69" spans="1:21" ht="12.75" thickBot="1">
      <c r="A69" s="223">
        <v>12</v>
      </c>
      <c r="B69" s="21"/>
      <c r="C69" s="38"/>
      <c r="D69" s="1" t="s">
        <v>17</v>
      </c>
      <c r="E69" s="22" t="s">
        <v>185</v>
      </c>
      <c r="F69" s="310"/>
      <c r="G69" s="308"/>
      <c r="H69" s="309">
        <v>1000</v>
      </c>
      <c r="I69" s="310"/>
      <c r="J69" s="308"/>
      <c r="K69" s="273">
        <v>1000</v>
      </c>
      <c r="L69" s="54"/>
      <c r="M69" s="54"/>
      <c r="N69" s="61"/>
      <c r="O69" s="61"/>
      <c r="P69" s="252"/>
      <c r="Q69" s="832">
        <v>850</v>
      </c>
      <c r="R69" s="273">
        <v>1000</v>
      </c>
      <c r="S69" s="832">
        <v>1000</v>
      </c>
      <c r="T69" s="832">
        <v>850</v>
      </c>
      <c r="U69" s="909">
        <f t="shared" si="2"/>
        <v>85</v>
      </c>
    </row>
    <row r="70" spans="1:21" ht="12.75" thickBot="1">
      <c r="A70" s="223">
        <v>13</v>
      </c>
      <c r="B70" s="21"/>
      <c r="C70" s="38"/>
      <c r="D70" s="1" t="s">
        <v>18</v>
      </c>
      <c r="E70" s="22" t="s">
        <v>186</v>
      </c>
      <c r="F70" s="310"/>
      <c r="G70" s="308"/>
      <c r="H70" s="309"/>
      <c r="I70" s="310"/>
      <c r="J70" s="308"/>
      <c r="K70" s="273"/>
      <c r="L70" s="54"/>
      <c r="M70" s="54"/>
      <c r="N70" s="61"/>
      <c r="O70" s="61"/>
      <c r="P70" s="252"/>
      <c r="Q70" s="832"/>
      <c r="R70" s="273"/>
      <c r="S70" s="832">
        <v>0</v>
      </c>
      <c r="T70" s="832"/>
      <c r="U70" s="909"/>
    </row>
    <row r="71" spans="1:21" ht="12.75" thickBot="1">
      <c r="A71" s="225">
        <v>1</v>
      </c>
      <c r="B71" s="218">
        <v>5</v>
      </c>
      <c r="C71" s="46" t="s">
        <v>51</v>
      </c>
      <c r="D71" s="101"/>
      <c r="E71" s="47"/>
      <c r="F71" s="300"/>
      <c r="G71" s="281"/>
      <c r="H71" s="281"/>
      <c r="I71" s="281"/>
      <c r="J71" s="281"/>
      <c r="K71" s="268">
        <v>360</v>
      </c>
      <c r="L71" s="140"/>
      <c r="M71" s="140"/>
      <c r="N71" s="61"/>
      <c r="O71" s="61"/>
      <c r="P71" s="252"/>
      <c r="Q71" s="303">
        <v>59</v>
      </c>
      <c r="R71" s="268">
        <v>360</v>
      </c>
      <c r="S71" s="303">
        <v>360</v>
      </c>
      <c r="T71" s="303">
        <v>140</v>
      </c>
      <c r="U71" s="908">
        <f t="shared" si="2"/>
        <v>38.88888888888889</v>
      </c>
    </row>
    <row r="72" spans="1:21" ht="12.75" thickBot="1">
      <c r="A72" s="224">
        <v>2</v>
      </c>
      <c r="B72" s="27"/>
      <c r="C72" s="5" t="s">
        <v>253</v>
      </c>
      <c r="D72" s="104" t="s">
        <v>51</v>
      </c>
      <c r="E72" s="105"/>
      <c r="F72" s="311"/>
      <c r="G72" s="312"/>
      <c r="H72" s="293">
        <v>360</v>
      </c>
      <c r="I72" s="311"/>
      <c r="J72" s="312"/>
      <c r="K72" s="577">
        <v>360</v>
      </c>
      <c r="L72" s="68"/>
      <c r="M72" s="68"/>
      <c r="N72" s="145"/>
      <c r="O72" s="145"/>
      <c r="P72" s="253"/>
      <c r="Q72" s="846">
        <v>59</v>
      </c>
      <c r="R72" s="577">
        <v>360</v>
      </c>
      <c r="S72" s="846">
        <v>360</v>
      </c>
      <c r="T72" s="846">
        <v>140</v>
      </c>
      <c r="U72" s="909">
        <f t="shared" si="2"/>
        <v>38.88888888888889</v>
      </c>
    </row>
    <row r="73" spans="1:21" ht="14.25" thickBot="1">
      <c r="A73" s="222">
        <v>1</v>
      </c>
      <c r="B73" s="489" t="s">
        <v>104</v>
      </c>
      <c r="C73" s="490"/>
      <c r="D73" s="491"/>
      <c r="E73" s="492"/>
      <c r="F73" s="313"/>
      <c r="G73" s="313"/>
      <c r="H73" s="313"/>
      <c r="I73" s="313"/>
      <c r="J73" s="313"/>
      <c r="K73" s="277">
        <v>6561</v>
      </c>
      <c r="L73" s="139"/>
      <c r="M73" s="151">
        <v>6</v>
      </c>
      <c r="N73" s="179"/>
      <c r="O73" s="152"/>
      <c r="P73" s="355"/>
      <c r="Q73" s="841">
        <v>7678</v>
      </c>
      <c r="R73" s="341">
        <v>6561</v>
      </c>
      <c r="S73" s="341">
        <v>5561</v>
      </c>
      <c r="T73" s="341">
        <v>4857</v>
      </c>
      <c r="U73" s="908">
        <f t="shared" si="2"/>
        <v>87.34040640172631</v>
      </c>
    </row>
    <row r="74" spans="1:21" ht="12.75" thickBot="1">
      <c r="A74" s="221">
        <v>2</v>
      </c>
      <c r="B74" s="453">
        <v>1</v>
      </c>
      <c r="C74" s="456" t="s">
        <v>52</v>
      </c>
      <c r="D74" s="188"/>
      <c r="E74" s="189"/>
      <c r="F74" s="190"/>
      <c r="G74" s="190"/>
      <c r="H74" s="570"/>
      <c r="I74" s="190"/>
      <c r="J74" s="184"/>
      <c r="K74" s="570">
        <v>70</v>
      </c>
      <c r="L74" s="191"/>
      <c r="M74" s="183"/>
      <c r="N74" s="184"/>
      <c r="O74" s="185"/>
      <c r="P74" s="474"/>
      <c r="Q74" s="828">
        <v>70</v>
      </c>
      <c r="R74" s="269">
        <v>70</v>
      </c>
      <c r="S74" s="841">
        <v>70</v>
      </c>
      <c r="T74" s="841">
        <v>0</v>
      </c>
      <c r="U74" s="909">
        <f t="shared" si="2"/>
        <v>0</v>
      </c>
    </row>
    <row r="75" spans="1:21" ht="12.75" thickBot="1">
      <c r="A75" s="225">
        <v>3</v>
      </c>
      <c r="B75" s="91"/>
      <c r="C75" s="375" t="s">
        <v>57</v>
      </c>
      <c r="D75" s="100" t="s">
        <v>52</v>
      </c>
      <c r="E75" s="23"/>
      <c r="F75" s="119"/>
      <c r="G75" s="113"/>
      <c r="H75" s="120"/>
      <c r="I75" s="118"/>
      <c r="J75" s="123"/>
      <c r="K75" s="120"/>
      <c r="L75" s="60"/>
      <c r="M75" s="75"/>
      <c r="N75" s="72"/>
      <c r="O75" s="74"/>
      <c r="P75" s="355"/>
      <c r="Q75" s="847"/>
      <c r="R75" s="120"/>
      <c r="S75" s="847">
        <v>0</v>
      </c>
      <c r="T75" s="847"/>
      <c r="U75" s="909"/>
    </row>
    <row r="76" spans="1:21" ht="12.75" thickBot="1">
      <c r="A76" s="225">
        <v>4</v>
      </c>
      <c r="B76" s="109"/>
      <c r="C76" s="375"/>
      <c r="D76" s="1" t="s">
        <v>14</v>
      </c>
      <c r="E76" s="23" t="s">
        <v>27</v>
      </c>
      <c r="F76" s="55"/>
      <c r="G76" s="51"/>
      <c r="H76" s="271">
        <v>70</v>
      </c>
      <c r="I76" s="55"/>
      <c r="J76" s="51"/>
      <c r="K76" s="271">
        <v>70</v>
      </c>
      <c r="L76" s="54"/>
      <c r="M76" s="56"/>
      <c r="N76" s="51"/>
      <c r="O76" s="49"/>
      <c r="P76" s="355"/>
      <c r="Q76" s="824">
        <v>70</v>
      </c>
      <c r="R76" s="271">
        <v>70</v>
      </c>
      <c r="S76" s="824">
        <v>70</v>
      </c>
      <c r="T76" s="824"/>
      <c r="U76" s="909">
        <f t="shared" si="2"/>
        <v>0</v>
      </c>
    </row>
    <row r="77" spans="1:21" ht="12.75" thickBot="1">
      <c r="A77" s="225">
        <v>5</v>
      </c>
      <c r="B77" s="454">
        <v>2</v>
      </c>
      <c r="C77" s="461" t="s">
        <v>40</v>
      </c>
      <c r="D77" s="101"/>
      <c r="E77" s="47"/>
      <c r="F77" s="134"/>
      <c r="G77" s="134"/>
      <c r="H77" s="134"/>
      <c r="I77" s="134"/>
      <c r="J77" s="59"/>
      <c r="K77" s="268">
        <v>6491</v>
      </c>
      <c r="L77" s="140"/>
      <c r="M77" s="51"/>
      <c r="N77" s="51"/>
      <c r="O77" s="49"/>
      <c r="P77" s="355"/>
      <c r="Q77" s="798">
        <v>7608</v>
      </c>
      <c r="R77" s="268">
        <v>6491</v>
      </c>
      <c r="S77" s="798">
        <v>5491</v>
      </c>
      <c r="T77" s="268">
        <v>4857</v>
      </c>
      <c r="U77" s="908">
        <f t="shared" si="2"/>
        <v>88.45383354580221</v>
      </c>
    </row>
    <row r="78" spans="1:21" ht="12.75" thickBot="1">
      <c r="A78" s="225">
        <v>6</v>
      </c>
      <c r="B78" s="91"/>
      <c r="C78" s="375" t="s">
        <v>39</v>
      </c>
      <c r="D78" s="100" t="s">
        <v>40</v>
      </c>
      <c r="E78" s="23"/>
      <c r="F78" s="73"/>
      <c r="G78" s="283"/>
      <c r="H78" s="309"/>
      <c r="I78" s="576"/>
      <c r="J78" s="51"/>
      <c r="K78" s="271"/>
      <c r="L78" s="54"/>
      <c r="M78" s="51"/>
      <c r="N78" s="51"/>
      <c r="O78" s="49"/>
      <c r="P78" s="355"/>
      <c r="Q78" s="848"/>
      <c r="R78" s="271"/>
      <c r="S78" s="848">
        <v>0</v>
      </c>
      <c r="T78" s="848"/>
      <c r="U78" s="909"/>
    </row>
    <row r="79" spans="1:21" ht="12.75" thickBot="1">
      <c r="A79" s="225">
        <v>7</v>
      </c>
      <c r="B79" s="91"/>
      <c r="C79" s="463"/>
      <c r="D79" s="15">
        <v>1</v>
      </c>
      <c r="E79" s="23" t="s">
        <v>117</v>
      </c>
      <c r="F79" s="55"/>
      <c r="G79" s="308"/>
      <c r="H79" s="309">
        <v>2130</v>
      </c>
      <c r="I79" s="66"/>
      <c r="J79" s="51"/>
      <c r="K79" s="271">
        <v>2130</v>
      </c>
      <c r="L79" s="54"/>
      <c r="M79" s="51"/>
      <c r="N79" s="51"/>
      <c r="O79" s="49"/>
      <c r="P79" s="355"/>
      <c r="Q79" s="848">
        <v>2807</v>
      </c>
      <c r="R79" s="271">
        <v>2130</v>
      </c>
      <c r="S79" s="848">
        <v>1130</v>
      </c>
      <c r="T79" s="848">
        <v>1210</v>
      </c>
      <c r="U79" s="909">
        <f t="shared" si="2"/>
        <v>107.07964601769913</v>
      </c>
    </row>
    <row r="80" spans="1:21" ht="12.75" thickBot="1">
      <c r="A80" s="225"/>
      <c r="B80" s="91"/>
      <c r="C80" s="463"/>
      <c r="D80" s="15">
        <v>2</v>
      </c>
      <c r="E80" s="23" t="s">
        <v>137</v>
      </c>
      <c r="F80" s="55"/>
      <c r="G80" s="308"/>
      <c r="H80" s="271">
        <v>200</v>
      </c>
      <c r="I80" s="66"/>
      <c r="J80" s="51"/>
      <c r="K80" s="271">
        <v>200</v>
      </c>
      <c r="L80" s="54"/>
      <c r="M80" s="51"/>
      <c r="N80" s="51"/>
      <c r="O80" s="49"/>
      <c r="P80" s="355"/>
      <c r="Q80" s="848">
        <v>120</v>
      </c>
      <c r="R80" s="271">
        <v>200</v>
      </c>
      <c r="S80" s="848">
        <v>200</v>
      </c>
      <c r="T80" s="848"/>
      <c r="U80" s="909">
        <f t="shared" si="2"/>
        <v>0</v>
      </c>
    </row>
    <row r="81" spans="1:21" ht="12.75" thickBot="1">
      <c r="A81" s="225"/>
      <c r="B81" s="91"/>
      <c r="C81" s="463"/>
      <c r="D81" s="15">
        <v>3</v>
      </c>
      <c r="E81" s="23" t="s">
        <v>308</v>
      </c>
      <c r="F81" s="55"/>
      <c r="G81" s="308"/>
      <c r="H81" s="271">
        <v>150</v>
      </c>
      <c r="I81" s="66"/>
      <c r="J81" s="51"/>
      <c r="K81" s="271">
        <v>150</v>
      </c>
      <c r="L81" s="54"/>
      <c r="M81" s="51"/>
      <c r="N81" s="51"/>
      <c r="O81" s="49"/>
      <c r="P81" s="355"/>
      <c r="Q81" s="848">
        <v>481</v>
      </c>
      <c r="R81" s="271">
        <v>150</v>
      </c>
      <c r="S81" s="848">
        <v>150</v>
      </c>
      <c r="T81" s="848">
        <v>50</v>
      </c>
      <c r="U81" s="909">
        <f t="shared" si="2"/>
        <v>33.33333333333333</v>
      </c>
    </row>
    <row r="82" spans="1:21" ht="12.75" thickBot="1">
      <c r="A82" s="225">
        <v>8</v>
      </c>
      <c r="B82" s="91"/>
      <c r="C82" s="463"/>
      <c r="D82" s="15">
        <v>2</v>
      </c>
      <c r="E82" s="23" t="s">
        <v>24</v>
      </c>
      <c r="F82" s="55"/>
      <c r="G82" s="308"/>
      <c r="H82" s="271">
        <v>131</v>
      </c>
      <c r="I82" s="66"/>
      <c r="J82" s="51"/>
      <c r="K82" s="271">
        <v>131</v>
      </c>
      <c r="L82" s="54"/>
      <c r="M82" s="51"/>
      <c r="N82" s="51"/>
      <c r="O82" s="49"/>
      <c r="P82" s="355"/>
      <c r="Q82" s="848">
        <v>131</v>
      </c>
      <c r="R82" s="271">
        <v>131</v>
      </c>
      <c r="S82" s="848">
        <v>131</v>
      </c>
      <c r="T82" s="848">
        <v>0</v>
      </c>
      <c r="U82" s="909">
        <f t="shared" si="2"/>
        <v>0</v>
      </c>
    </row>
    <row r="83" spans="1:21" ht="12.75" thickBot="1">
      <c r="A83" s="225">
        <v>9</v>
      </c>
      <c r="B83" s="91"/>
      <c r="C83" s="463"/>
      <c r="D83" s="15">
        <v>3</v>
      </c>
      <c r="E83" s="23" t="s">
        <v>206</v>
      </c>
      <c r="F83" s="55"/>
      <c r="G83" s="308"/>
      <c r="H83" s="271">
        <v>80</v>
      </c>
      <c r="I83" s="66"/>
      <c r="J83" s="51"/>
      <c r="K83" s="271">
        <v>80</v>
      </c>
      <c r="L83" s="54"/>
      <c r="M83" s="51"/>
      <c r="N83" s="51"/>
      <c r="O83" s="49"/>
      <c r="P83" s="355"/>
      <c r="Q83" s="848">
        <v>104</v>
      </c>
      <c r="R83" s="271">
        <v>80</v>
      </c>
      <c r="S83" s="848">
        <v>80</v>
      </c>
      <c r="T83" s="848">
        <v>130</v>
      </c>
      <c r="U83" s="909">
        <f t="shared" si="2"/>
        <v>162.5</v>
      </c>
    </row>
    <row r="84" spans="1:21" ht="12.75" thickBot="1">
      <c r="A84" s="225">
        <v>10</v>
      </c>
      <c r="B84" s="109"/>
      <c r="C84" s="375"/>
      <c r="D84" s="15">
        <v>4</v>
      </c>
      <c r="E84" s="23" t="s">
        <v>76</v>
      </c>
      <c r="F84" s="55"/>
      <c r="G84" s="259"/>
      <c r="H84" s="271">
        <v>250</v>
      </c>
      <c r="I84" s="55"/>
      <c r="J84" s="51"/>
      <c r="K84" s="271">
        <v>250</v>
      </c>
      <c r="L84" s="54"/>
      <c r="M84" s="72"/>
      <c r="N84" s="72"/>
      <c r="O84" s="74"/>
      <c r="P84" s="355"/>
      <c r="Q84" s="824">
        <v>134</v>
      </c>
      <c r="R84" s="271">
        <v>250</v>
      </c>
      <c r="S84" s="824">
        <v>250</v>
      </c>
      <c r="T84" s="824">
        <v>0</v>
      </c>
      <c r="U84" s="909">
        <f t="shared" si="2"/>
        <v>0</v>
      </c>
    </row>
    <row r="85" spans="1:21" ht="12.75" thickBot="1">
      <c r="A85" s="225">
        <v>11</v>
      </c>
      <c r="B85" s="91"/>
      <c r="C85" s="463"/>
      <c r="D85" s="15">
        <v>5</v>
      </c>
      <c r="E85" s="23" t="s">
        <v>305</v>
      </c>
      <c r="F85" s="55"/>
      <c r="G85" s="308"/>
      <c r="H85" s="271">
        <v>3000</v>
      </c>
      <c r="I85" s="66"/>
      <c r="J85" s="51"/>
      <c r="K85" s="271">
        <v>3000</v>
      </c>
      <c r="L85" s="54"/>
      <c r="M85" s="61"/>
      <c r="N85" s="61"/>
      <c r="O85" s="144"/>
      <c r="P85" s="355"/>
      <c r="Q85" s="848">
        <v>3000</v>
      </c>
      <c r="R85" s="271">
        <v>3000</v>
      </c>
      <c r="S85" s="848">
        <v>3000</v>
      </c>
      <c r="T85" s="848">
        <v>3000</v>
      </c>
      <c r="U85" s="909">
        <f t="shared" si="2"/>
        <v>100</v>
      </c>
    </row>
    <row r="86" spans="1:21" ht="12.75" thickBot="1">
      <c r="A86" s="446">
        <v>12</v>
      </c>
      <c r="B86" s="10"/>
      <c r="C86" s="468"/>
      <c r="D86" s="43">
        <v>6</v>
      </c>
      <c r="E86" s="469" t="s">
        <v>77</v>
      </c>
      <c r="F86" s="470"/>
      <c r="G86" s="64"/>
      <c r="H86" s="293">
        <v>550</v>
      </c>
      <c r="I86" s="470"/>
      <c r="J86" s="64"/>
      <c r="K86" s="293">
        <v>550</v>
      </c>
      <c r="L86" s="68"/>
      <c r="M86" s="145"/>
      <c r="N86" s="145"/>
      <c r="O86" s="146"/>
      <c r="P86" s="478"/>
      <c r="Q86" s="679">
        <v>831</v>
      </c>
      <c r="R86" s="293">
        <v>550</v>
      </c>
      <c r="S86" s="679">
        <v>550</v>
      </c>
      <c r="T86" s="679">
        <v>467</v>
      </c>
      <c r="U86" s="909">
        <f t="shared" si="2"/>
        <v>84.9090909090909</v>
      </c>
    </row>
    <row r="87" spans="1:21" ht="14.25" thickBot="1">
      <c r="A87" s="230">
        <v>1</v>
      </c>
      <c r="B87" s="484" t="s">
        <v>105</v>
      </c>
      <c r="C87" s="481"/>
      <c r="D87" s="486"/>
      <c r="E87" s="493"/>
      <c r="F87" s="231"/>
      <c r="G87" s="227"/>
      <c r="H87" s="341"/>
      <c r="I87" s="299"/>
      <c r="J87" s="494"/>
      <c r="K87" s="843">
        <v>48500</v>
      </c>
      <c r="L87" s="495"/>
      <c r="M87" s="496"/>
      <c r="N87" s="496"/>
      <c r="O87" s="495"/>
      <c r="P87" s="496"/>
      <c r="Q87" s="843">
        <v>51059</v>
      </c>
      <c r="R87" s="843">
        <v>48500</v>
      </c>
      <c r="S87" s="843">
        <v>58500</v>
      </c>
      <c r="T87" s="843">
        <v>53088</v>
      </c>
      <c r="U87" s="908">
        <f t="shared" si="2"/>
        <v>90.74871794871795</v>
      </c>
    </row>
    <row r="88" spans="1:21" ht="12.75" thickBot="1">
      <c r="A88" s="223">
        <f>A87+1</f>
        <v>2</v>
      </c>
      <c r="B88" s="219">
        <v>1</v>
      </c>
      <c r="C88" s="97" t="s">
        <v>53</v>
      </c>
      <c r="D88" s="98"/>
      <c r="E88" s="99"/>
      <c r="F88" s="147"/>
      <c r="G88" s="143"/>
      <c r="H88" s="277"/>
      <c r="I88" s="277"/>
      <c r="J88" s="497"/>
      <c r="K88" s="841"/>
      <c r="M88" s="355"/>
      <c r="N88" s="355"/>
      <c r="P88" s="355"/>
      <c r="Q88" s="841"/>
      <c r="R88" s="841"/>
      <c r="S88" s="841">
        <v>0</v>
      </c>
      <c r="T88" s="841"/>
      <c r="U88" s="909"/>
    </row>
    <row r="89" spans="1:21" ht="12.75" thickBot="1">
      <c r="A89" s="225">
        <f>A88+1</f>
        <v>3</v>
      </c>
      <c r="B89" s="21"/>
      <c r="C89" s="2" t="s">
        <v>3</v>
      </c>
      <c r="D89" s="100" t="s">
        <v>4</v>
      </c>
      <c r="E89" s="23"/>
      <c r="F89" s="75"/>
      <c r="G89" s="111"/>
      <c r="H89" s="281"/>
      <c r="I89" s="283"/>
      <c r="J89" s="361"/>
      <c r="K89" s="301"/>
      <c r="M89" s="355"/>
      <c r="N89" s="355"/>
      <c r="P89" s="355"/>
      <c r="Q89" s="301"/>
      <c r="R89" s="301"/>
      <c r="S89" s="301">
        <v>0</v>
      </c>
      <c r="T89" s="301"/>
      <c r="U89" s="909"/>
    </row>
    <row r="90" spans="1:21" ht="12.75" thickBot="1">
      <c r="A90" s="225">
        <f>A89+1</f>
        <v>4</v>
      </c>
      <c r="B90" s="30"/>
      <c r="C90" s="26"/>
      <c r="D90" s="1" t="s">
        <v>14</v>
      </c>
      <c r="E90" s="23" t="s">
        <v>25</v>
      </c>
      <c r="F90" s="56"/>
      <c r="G90" s="51"/>
      <c r="H90" s="273">
        <v>25500</v>
      </c>
      <c r="I90" s="307"/>
      <c r="J90" s="361"/>
      <c r="K90" s="832">
        <v>25500</v>
      </c>
      <c r="M90" s="355"/>
      <c r="N90" s="355"/>
      <c r="P90" s="355"/>
      <c r="Q90" s="832">
        <v>26437</v>
      </c>
      <c r="R90" s="832">
        <v>25500</v>
      </c>
      <c r="S90" s="832">
        <v>32500</v>
      </c>
      <c r="T90" s="832">
        <v>29346</v>
      </c>
      <c r="U90" s="909">
        <f t="shared" si="2"/>
        <v>90.2953846153846</v>
      </c>
    </row>
    <row r="91" spans="1:21" ht="12.75" thickBot="1">
      <c r="A91" s="225">
        <f>A90+1</f>
        <v>5</v>
      </c>
      <c r="B91" s="30"/>
      <c r="C91" s="24"/>
      <c r="D91" s="8" t="s">
        <v>15</v>
      </c>
      <c r="E91" s="22" t="s">
        <v>78</v>
      </c>
      <c r="F91" s="71"/>
      <c r="G91" s="50"/>
      <c r="H91" s="365">
        <v>21000</v>
      </c>
      <c r="I91" s="314"/>
      <c r="J91" s="361"/>
      <c r="K91" s="796">
        <v>21000</v>
      </c>
      <c r="M91" s="355"/>
      <c r="N91" s="355"/>
      <c r="P91" s="355"/>
      <c r="Q91" s="796">
        <v>24622</v>
      </c>
      <c r="R91" s="796">
        <v>21000</v>
      </c>
      <c r="S91" s="796">
        <v>24000</v>
      </c>
      <c r="T91" s="796">
        <v>23742</v>
      </c>
      <c r="U91" s="909">
        <f t="shared" si="2"/>
        <v>98.925</v>
      </c>
    </row>
    <row r="92" spans="1:21" ht="12.75" thickBot="1">
      <c r="A92" s="446">
        <f>A91+1</f>
        <v>6</v>
      </c>
      <c r="B92" s="33"/>
      <c r="C92" s="17"/>
      <c r="D92" s="1" t="s">
        <v>16</v>
      </c>
      <c r="E92" s="777" t="s">
        <v>193</v>
      </c>
      <c r="F92" s="71"/>
      <c r="G92" s="50"/>
      <c r="H92" s="263">
        <v>2000</v>
      </c>
      <c r="I92" s="314"/>
      <c r="J92" s="361"/>
      <c r="K92" s="672">
        <v>2000</v>
      </c>
      <c r="L92" s="643"/>
      <c r="M92" s="644"/>
      <c r="N92" s="644"/>
      <c r="O92" s="643"/>
      <c r="P92" s="644"/>
      <c r="Q92" s="672"/>
      <c r="R92" s="672">
        <v>2000</v>
      </c>
      <c r="S92" s="672">
        <v>2000</v>
      </c>
      <c r="T92" s="672"/>
      <c r="U92" s="909">
        <f t="shared" si="2"/>
        <v>0</v>
      </c>
    </row>
    <row r="93" spans="1:21" ht="12.75" thickBot="1">
      <c r="A93" s="225"/>
      <c r="B93" s="109"/>
      <c r="C93" s="12"/>
      <c r="D93" s="11" t="s">
        <v>17</v>
      </c>
      <c r="E93" s="776" t="s">
        <v>286</v>
      </c>
      <c r="F93" s="62"/>
      <c r="G93" s="63"/>
      <c r="H93" s="280"/>
      <c r="I93" s="340"/>
      <c r="J93" s="775"/>
      <c r="K93" s="679"/>
      <c r="M93" s="355"/>
      <c r="N93" s="355"/>
      <c r="P93" s="355"/>
      <c r="Q93" s="842"/>
      <c r="R93" s="679"/>
      <c r="S93" s="842">
        <v>0</v>
      </c>
      <c r="T93" s="842"/>
      <c r="U93" s="909"/>
    </row>
    <row r="94" spans="1:21" ht="14.25" thickBot="1">
      <c r="A94" s="224">
        <v>1</v>
      </c>
      <c r="B94" s="511" t="s">
        <v>106</v>
      </c>
      <c r="C94" s="512"/>
      <c r="D94" s="486"/>
      <c r="E94" s="493"/>
      <c r="F94" s="228"/>
      <c r="G94" s="227"/>
      <c r="H94" s="341"/>
      <c r="I94" s="341"/>
      <c r="J94" s="341"/>
      <c r="K94" s="341">
        <f>K96+K100</f>
        <v>15050</v>
      </c>
      <c r="L94" s="499"/>
      <c r="M94" s="500"/>
      <c r="N94" s="500"/>
      <c r="O94" s="499"/>
      <c r="P94" s="500"/>
      <c r="Q94" s="843">
        <f>Q96+Q100</f>
        <v>14290</v>
      </c>
      <c r="R94" s="341">
        <f>R96+R100</f>
        <v>15050</v>
      </c>
      <c r="S94" s="843">
        <v>18850</v>
      </c>
      <c r="T94" s="843">
        <f>T96+T100</f>
        <v>16504</v>
      </c>
      <c r="U94" s="908">
        <f t="shared" si="2"/>
        <v>87.55437665782493</v>
      </c>
    </row>
    <row r="95" spans="1:21" ht="12.75" thickBot="1">
      <c r="A95" s="223">
        <f>A94+1</f>
        <v>2</v>
      </c>
      <c r="B95" s="219">
        <v>1</v>
      </c>
      <c r="C95" s="97" t="s">
        <v>33</v>
      </c>
      <c r="D95" s="98"/>
      <c r="E95" s="99"/>
      <c r="F95" s="142"/>
      <c r="G95" s="143"/>
      <c r="H95" s="277"/>
      <c r="I95" s="277"/>
      <c r="J95" s="277"/>
      <c r="K95" s="269"/>
      <c r="L95" s="501"/>
      <c r="M95" s="502"/>
      <c r="N95" s="502"/>
      <c r="O95" s="501"/>
      <c r="P95" s="502"/>
      <c r="Q95" s="828"/>
      <c r="R95" s="269"/>
      <c r="S95" s="841">
        <v>0</v>
      </c>
      <c r="T95" s="828"/>
      <c r="U95" s="909"/>
    </row>
    <row r="96" spans="1:21" ht="12.75" thickBot="1">
      <c r="A96" s="225">
        <f>A95+1</f>
        <v>3</v>
      </c>
      <c r="B96" s="21"/>
      <c r="C96" s="2" t="s">
        <v>58</v>
      </c>
      <c r="D96" s="100" t="s">
        <v>59</v>
      </c>
      <c r="E96" s="122"/>
      <c r="F96" s="73"/>
      <c r="G96" s="73"/>
      <c r="H96" s="305"/>
      <c r="I96" s="305"/>
      <c r="J96" s="283"/>
      <c r="K96" s="264">
        <v>1050</v>
      </c>
      <c r="L96" s="501"/>
      <c r="M96" s="502"/>
      <c r="N96" s="502"/>
      <c r="O96" s="501"/>
      <c r="P96" s="502"/>
      <c r="Q96" s="833">
        <v>961</v>
      </c>
      <c r="R96" s="264">
        <v>1050</v>
      </c>
      <c r="S96" s="833">
        <v>1850</v>
      </c>
      <c r="T96" s="833">
        <v>1829</v>
      </c>
      <c r="U96" s="908">
        <f t="shared" si="2"/>
        <v>98.86486486486487</v>
      </c>
    </row>
    <row r="97" spans="1:21" ht="12.75" thickBot="1">
      <c r="A97" s="225"/>
      <c r="B97" s="21"/>
      <c r="C97" s="2"/>
      <c r="D97" s="861">
        <v>1</v>
      </c>
      <c r="E97" s="862" t="s">
        <v>75</v>
      </c>
      <c r="F97" s="73"/>
      <c r="G97" s="73"/>
      <c r="H97" s="307">
        <v>50</v>
      </c>
      <c r="I97" s="305"/>
      <c r="J97" s="283"/>
      <c r="K97" s="259">
        <v>50</v>
      </c>
      <c r="L97" s="501"/>
      <c r="M97" s="502"/>
      <c r="N97" s="502"/>
      <c r="O97" s="501"/>
      <c r="P97" s="502"/>
      <c r="Q97" s="833"/>
      <c r="R97" s="259">
        <v>50</v>
      </c>
      <c r="S97" s="849">
        <v>850</v>
      </c>
      <c r="T97" s="849">
        <v>1829</v>
      </c>
      <c r="U97" s="909">
        <f t="shared" si="2"/>
        <v>215.1764705882353</v>
      </c>
    </row>
    <row r="98" spans="1:21" ht="12.75" thickBot="1">
      <c r="A98" s="225">
        <v>4</v>
      </c>
      <c r="B98" s="21"/>
      <c r="C98" s="2"/>
      <c r="D98" s="443">
        <v>2</v>
      </c>
      <c r="E98" s="23" t="s">
        <v>222</v>
      </c>
      <c r="F98" s="73"/>
      <c r="G98" s="73"/>
      <c r="H98" s="307">
        <v>1000</v>
      </c>
      <c r="I98" s="305"/>
      <c r="J98" s="283"/>
      <c r="K98" s="259">
        <v>1000</v>
      </c>
      <c r="L98" s="501"/>
      <c r="M98" s="502"/>
      <c r="N98" s="502"/>
      <c r="O98" s="501"/>
      <c r="P98" s="502"/>
      <c r="Q98" s="849">
        <v>961</v>
      </c>
      <c r="R98" s="259">
        <v>1000</v>
      </c>
      <c r="S98" s="849">
        <v>1000</v>
      </c>
      <c r="T98" s="849"/>
      <c r="U98" s="909">
        <f t="shared" si="2"/>
        <v>0</v>
      </c>
    </row>
    <row r="99" spans="1:21" ht="12.75" thickBot="1">
      <c r="A99" s="225">
        <v>5</v>
      </c>
      <c r="B99" s="21"/>
      <c r="C99" s="2"/>
      <c r="D99" s="443">
        <v>3</v>
      </c>
      <c r="E99" s="23" t="s">
        <v>254</v>
      </c>
      <c r="F99" s="73"/>
      <c r="G99" s="73"/>
      <c r="H99" s="307"/>
      <c r="I99" s="305"/>
      <c r="J99" s="283"/>
      <c r="K99" s="259"/>
      <c r="L99" s="501"/>
      <c r="M99" s="502"/>
      <c r="N99" s="502"/>
      <c r="O99" s="501"/>
      <c r="P99" s="502"/>
      <c r="Q99" s="849"/>
      <c r="R99" s="259"/>
      <c r="S99" s="849">
        <v>0</v>
      </c>
      <c r="T99" s="849"/>
      <c r="U99" s="909"/>
    </row>
    <row r="100" spans="1:21" ht="12.75" thickBot="1">
      <c r="A100" s="225">
        <v>6</v>
      </c>
      <c r="B100" s="21"/>
      <c r="C100" s="2" t="s">
        <v>255</v>
      </c>
      <c r="D100" s="729" t="s">
        <v>256</v>
      </c>
      <c r="E100" s="122"/>
      <c r="F100" s="73"/>
      <c r="G100" s="73"/>
      <c r="H100" s="307"/>
      <c r="I100" s="305"/>
      <c r="J100" s="283"/>
      <c r="K100" s="264">
        <v>14000</v>
      </c>
      <c r="L100" s="501"/>
      <c r="M100" s="502"/>
      <c r="N100" s="502"/>
      <c r="O100" s="501"/>
      <c r="P100" s="502"/>
      <c r="Q100" s="833">
        <v>13329</v>
      </c>
      <c r="R100" s="264">
        <v>14000</v>
      </c>
      <c r="S100" s="833">
        <v>17000</v>
      </c>
      <c r="T100" s="833">
        <v>14675</v>
      </c>
      <c r="U100" s="909">
        <f t="shared" si="2"/>
        <v>86.32352941176471</v>
      </c>
    </row>
    <row r="101" spans="1:21" ht="12.75" thickBot="1">
      <c r="A101" s="225">
        <v>7</v>
      </c>
      <c r="B101" s="21"/>
      <c r="C101" s="2"/>
      <c r="D101" s="1" t="s">
        <v>15</v>
      </c>
      <c r="E101" s="23" t="s">
        <v>75</v>
      </c>
      <c r="F101" s="55"/>
      <c r="G101" s="51"/>
      <c r="H101" s="271"/>
      <c r="I101" s="307"/>
      <c r="J101" s="259"/>
      <c r="K101" s="271"/>
      <c r="L101" s="501"/>
      <c r="M101" s="502"/>
      <c r="N101" s="502"/>
      <c r="O101" s="501"/>
      <c r="P101" s="502"/>
      <c r="Q101" s="824"/>
      <c r="R101" s="271"/>
      <c r="S101" s="824">
        <v>0</v>
      </c>
      <c r="T101" s="824"/>
      <c r="U101" s="909"/>
    </row>
    <row r="102" spans="1:21" ht="12.75" thickBot="1">
      <c r="A102" s="225">
        <f>A101+1</f>
        <v>8</v>
      </c>
      <c r="B102" s="21"/>
      <c r="C102" s="2"/>
      <c r="D102" s="1" t="s">
        <v>16</v>
      </c>
      <c r="E102" s="23" t="s">
        <v>79</v>
      </c>
      <c r="F102" s="55"/>
      <c r="G102" s="51"/>
      <c r="H102" s="271">
        <v>12800</v>
      </c>
      <c r="I102" s="307"/>
      <c r="J102" s="259"/>
      <c r="K102" s="271">
        <v>12800</v>
      </c>
      <c r="L102" s="501"/>
      <c r="M102" s="502"/>
      <c r="N102" s="502"/>
      <c r="O102" s="501"/>
      <c r="P102" s="502"/>
      <c r="Q102" s="824">
        <v>12627</v>
      </c>
      <c r="R102" s="271">
        <v>12800</v>
      </c>
      <c r="S102" s="824">
        <v>14800</v>
      </c>
      <c r="T102" s="824">
        <v>12291</v>
      </c>
      <c r="U102" s="909">
        <f t="shared" si="2"/>
        <v>83.04729729729729</v>
      </c>
    </row>
    <row r="103" spans="1:21" ht="12.75" thickBot="1">
      <c r="A103" s="762">
        <f>A102+1</f>
        <v>9</v>
      </c>
      <c r="B103" s="758"/>
      <c r="C103" s="5"/>
      <c r="D103" s="28" t="s">
        <v>17</v>
      </c>
      <c r="E103" s="469" t="s">
        <v>30</v>
      </c>
      <c r="F103" s="470"/>
      <c r="G103" s="64"/>
      <c r="H103" s="293">
        <v>1200</v>
      </c>
      <c r="I103" s="470"/>
      <c r="J103" s="64"/>
      <c r="K103" s="293">
        <v>1200</v>
      </c>
      <c r="L103" s="505"/>
      <c r="M103" s="478"/>
      <c r="N103" s="478"/>
      <c r="O103" s="505"/>
      <c r="P103" s="478"/>
      <c r="Q103" s="679">
        <v>702</v>
      </c>
      <c r="R103" s="293">
        <v>1200</v>
      </c>
      <c r="S103" s="679">
        <v>2200</v>
      </c>
      <c r="T103" s="679">
        <v>2384</v>
      </c>
      <c r="U103" s="995">
        <f t="shared" si="2"/>
        <v>108.36363636363637</v>
      </c>
    </row>
    <row r="104" spans="1:21" ht="12.75" thickBot="1">
      <c r="A104" s="503">
        <v>1</v>
      </c>
      <c r="B104" s="386" t="s">
        <v>118</v>
      </c>
      <c r="C104" s="386"/>
      <c r="D104" s="1005"/>
      <c r="E104" s="504" t="s">
        <v>119</v>
      </c>
      <c r="F104" s="322"/>
      <c r="G104" s="315"/>
      <c r="H104" s="316"/>
      <c r="I104" s="315"/>
      <c r="J104" s="317"/>
      <c r="K104" s="440"/>
      <c r="L104" s="495"/>
      <c r="M104" s="496"/>
      <c r="N104" s="496"/>
      <c r="O104" s="495"/>
      <c r="P104" s="496"/>
      <c r="Q104" s="881">
        <f>Q105+Q119</f>
        <v>371543</v>
      </c>
      <c r="R104" s="877">
        <f>R105+R119</f>
        <v>365975</v>
      </c>
      <c r="S104" s="877">
        <v>457670</v>
      </c>
      <c r="T104" s="877">
        <f>T105+T119</f>
        <v>463569</v>
      </c>
      <c r="U104" s="908">
        <f>T104/S104*100</f>
        <v>101.28891996416631</v>
      </c>
    </row>
    <row r="105" spans="1:22" ht="12.75" thickBot="1">
      <c r="A105" s="327">
        <v>2</v>
      </c>
      <c r="B105" s="335">
        <v>1</v>
      </c>
      <c r="C105" s="997" t="s">
        <v>237</v>
      </c>
      <c r="D105" s="1006" t="s">
        <v>267</v>
      </c>
      <c r="E105" s="741"/>
      <c r="F105" s="337"/>
      <c r="G105" s="337"/>
      <c r="H105" s="536"/>
      <c r="I105" s="317"/>
      <c r="J105" s="317"/>
      <c r="K105" s="850">
        <v>83620</v>
      </c>
      <c r="L105" s="495"/>
      <c r="M105" s="496"/>
      <c r="N105" s="496"/>
      <c r="O105" s="495"/>
      <c r="P105" s="496"/>
      <c r="Q105" s="850">
        <v>81849</v>
      </c>
      <c r="R105" s="850">
        <v>83620</v>
      </c>
      <c r="S105" s="850">
        <v>96695</v>
      </c>
      <c r="T105" s="850">
        <v>101135</v>
      </c>
      <c r="U105" s="908">
        <f aca="true" t="shared" si="3" ref="U105:U154">T105/S105*100</f>
        <v>104.59175758829309</v>
      </c>
      <c r="V105" s="756"/>
    </row>
    <row r="106" spans="1:22" ht="12.75" thickBot="1">
      <c r="A106" s="348">
        <v>3</v>
      </c>
      <c r="B106" s="326"/>
      <c r="C106" s="998"/>
      <c r="D106" s="1007" t="s">
        <v>14</v>
      </c>
      <c r="E106" s="321" t="s">
        <v>54</v>
      </c>
      <c r="F106" s="262">
        <v>52700</v>
      </c>
      <c r="G106" s="262">
        <v>18450</v>
      </c>
      <c r="H106" s="263"/>
      <c r="I106" s="262"/>
      <c r="J106" s="262"/>
      <c r="K106" s="834">
        <v>71150</v>
      </c>
      <c r="M106" s="355"/>
      <c r="N106" s="355"/>
      <c r="P106" s="355"/>
      <c r="Q106" s="260">
        <v>72659</v>
      </c>
      <c r="R106" s="834">
        <v>71150</v>
      </c>
      <c r="S106" s="834">
        <v>72225</v>
      </c>
      <c r="T106" s="834">
        <v>77674</v>
      </c>
      <c r="U106" s="909">
        <f t="shared" si="3"/>
        <v>107.54447905849776</v>
      </c>
      <c r="V106" s="756"/>
    </row>
    <row r="107" spans="1:21" ht="12.75" thickBot="1">
      <c r="A107" s="349">
        <v>4</v>
      </c>
      <c r="B107" s="319"/>
      <c r="C107" s="999"/>
      <c r="D107" s="1007" t="s">
        <v>15</v>
      </c>
      <c r="E107" s="320" t="s">
        <v>207</v>
      </c>
      <c r="F107" s="259"/>
      <c r="G107" s="259"/>
      <c r="H107" s="271">
        <v>2200</v>
      </c>
      <c r="I107" s="259"/>
      <c r="J107" s="259"/>
      <c r="K107" s="824">
        <v>2200</v>
      </c>
      <c r="M107" s="355"/>
      <c r="N107" s="355"/>
      <c r="P107" s="355"/>
      <c r="Q107" s="824">
        <v>1562</v>
      </c>
      <c r="R107" s="824">
        <v>2200</v>
      </c>
      <c r="S107" s="824">
        <v>2200</v>
      </c>
      <c r="T107" s="824">
        <v>1962</v>
      </c>
      <c r="U107" s="909">
        <f t="shared" si="3"/>
        <v>89.18181818181819</v>
      </c>
    </row>
    <row r="108" spans="1:22" ht="12.75" thickBot="1">
      <c r="A108" s="349">
        <v>5</v>
      </c>
      <c r="B108" s="319"/>
      <c r="C108" s="999"/>
      <c r="D108" s="1007" t="s">
        <v>16</v>
      </c>
      <c r="E108" s="321" t="s">
        <v>120</v>
      </c>
      <c r="F108" s="259"/>
      <c r="G108" s="259"/>
      <c r="H108" s="271">
        <v>400</v>
      </c>
      <c r="I108" s="259"/>
      <c r="J108" s="259"/>
      <c r="K108" s="824">
        <v>400</v>
      </c>
      <c r="M108" s="355"/>
      <c r="N108" s="355"/>
      <c r="P108" s="355"/>
      <c r="Q108" s="824">
        <v>372</v>
      </c>
      <c r="R108" s="824">
        <v>400</v>
      </c>
      <c r="S108" s="824">
        <v>400</v>
      </c>
      <c r="T108" s="824">
        <v>338</v>
      </c>
      <c r="U108" s="909">
        <f t="shared" si="3"/>
        <v>84.5</v>
      </c>
      <c r="V108" s="756"/>
    </row>
    <row r="109" spans="1:21" ht="12.75" thickBot="1">
      <c r="A109" s="349">
        <v>6</v>
      </c>
      <c r="B109" s="319"/>
      <c r="C109" s="999"/>
      <c r="D109" s="1007" t="s">
        <v>17</v>
      </c>
      <c r="E109" s="321" t="s">
        <v>209</v>
      </c>
      <c r="F109" s="259"/>
      <c r="G109" s="259"/>
      <c r="H109" s="271">
        <v>3000</v>
      </c>
      <c r="I109" s="259"/>
      <c r="J109" s="259"/>
      <c r="K109" s="824">
        <v>3000</v>
      </c>
      <c r="M109" s="355"/>
      <c r="N109" s="355"/>
      <c r="P109" s="355"/>
      <c r="Q109" s="824">
        <v>1548</v>
      </c>
      <c r="R109" s="824">
        <v>3000</v>
      </c>
      <c r="S109" s="824">
        <v>3000</v>
      </c>
      <c r="T109" s="824">
        <v>2111</v>
      </c>
      <c r="U109" s="909">
        <f t="shared" si="3"/>
        <v>70.36666666666666</v>
      </c>
    </row>
    <row r="110" spans="1:21" ht="12.75" thickBot="1">
      <c r="A110" s="349">
        <v>7</v>
      </c>
      <c r="B110" s="319"/>
      <c r="C110" s="999"/>
      <c r="D110" s="1007" t="s">
        <v>18</v>
      </c>
      <c r="E110" s="321" t="s">
        <v>123</v>
      </c>
      <c r="F110" s="259"/>
      <c r="G110" s="259"/>
      <c r="H110" s="271">
        <v>180</v>
      </c>
      <c r="I110" s="259"/>
      <c r="J110" s="259"/>
      <c r="K110" s="824">
        <v>180</v>
      </c>
      <c r="M110" s="355"/>
      <c r="N110" s="355"/>
      <c r="P110" s="355"/>
      <c r="Q110" s="824">
        <v>182</v>
      </c>
      <c r="R110" s="824">
        <v>180</v>
      </c>
      <c r="S110" s="824">
        <v>180</v>
      </c>
      <c r="T110" s="824">
        <v>196</v>
      </c>
      <c r="U110" s="909">
        <f t="shared" si="3"/>
        <v>108.88888888888889</v>
      </c>
    </row>
    <row r="111" spans="1:21" ht="12.75" thickBot="1">
      <c r="A111" s="349"/>
      <c r="B111" s="319"/>
      <c r="C111" s="999"/>
      <c r="D111" s="1007"/>
      <c r="E111" s="321" t="s">
        <v>288</v>
      </c>
      <c r="F111" s="259"/>
      <c r="G111" s="259"/>
      <c r="H111" s="271">
        <v>400</v>
      </c>
      <c r="I111" s="259"/>
      <c r="J111" s="259"/>
      <c r="K111" s="824">
        <v>400</v>
      </c>
      <c r="M111" s="355"/>
      <c r="N111" s="355"/>
      <c r="P111" s="355"/>
      <c r="Q111" s="824">
        <v>462</v>
      </c>
      <c r="R111" s="824">
        <v>400</v>
      </c>
      <c r="S111" s="824">
        <v>400</v>
      </c>
      <c r="T111" s="824">
        <v>0</v>
      </c>
      <c r="U111" s="909">
        <f t="shared" si="3"/>
        <v>0</v>
      </c>
    </row>
    <row r="112" spans="1:21" ht="12.75" thickBot="1">
      <c r="A112" s="349">
        <v>8</v>
      </c>
      <c r="B112" s="319"/>
      <c r="C112" s="999"/>
      <c r="D112" s="1007" t="s">
        <v>43</v>
      </c>
      <c r="E112" s="321" t="s">
        <v>228</v>
      </c>
      <c r="F112" s="259"/>
      <c r="G112" s="259"/>
      <c r="H112" s="271">
        <v>3000</v>
      </c>
      <c r="I112" s="259"/>
      <c r="J112" s="259"/>
      <c r="K112" s="824">
        <v>3000</v>
      </c>
      <c r="M112" s="355"/>
      <c r="N112" s="355"/>
      <c r="P112" s="355"/>
      <c r="Q112" s="824">
        <v>1859</v>
      </c>
      <c r="R112" s="824">
        <v>3000</v>
      </c>
      <c r="S112" s="824">
        <v>15000</v>
      </c>
      <c r="T112" s="824">
        <v>15556</v>
      </c>
      <c r="U112" s="909">
        <f t="shared" si="3"/>
        <v>103.70666666666666</v>
      </c>
    </row>
    <row r="113" spans="1:21" ht="12.75" thickBot="1">
      <c r="A113" s="349">
        <v>9</v>
      </c>
      <c r="B113" s="319"/>
      <c r="C113" s="999"/>
      <c r="D113" s="1007" t="s">
        <v>44</v>
      </c>
      <c r="E113" s="321" t="s">
        <v>208</v>
      </c>
      <c r="F113" s="259"/>
      <c r="G113" s="259"/>
      <c r="H113" s="271">
        <v>330</v>
      </c>
      <c r="I113" s="259"/>
      <c r="J113" s="259"/>
      <c r="K113" s="824">
        <v>330</v>
      </c>
      <c r="M113" s="355"/>
      <c r="N113" s="355"/>
      <c r="P113" s="355"/>
      <c r="Q113" s="824">
        <v>372</v>
      </c>
      <c r="R113" s="824">
        <v>330</v>
      </c>
      <c r="S113" s="824">
        <v>330</v>
      </c>
      <c r="T113" s="824">
        <v>120</v>
      </c>
      <c r="U113" s="909">
        <f t="shared" si="3"/>
        <v>36.36363636363637</v>
      </c>
    </row>
    <row r="114" spans="1:21" ht="12.75" thickBot="1">
      <c r="A114" s="349">
        <v>10</v>
      </c>
      <c r="B114" s="319"/>
      <c r="C114" s="999"/>
      <c r="D114" s="1007" t="s">
        <v>45</v>
      </c>
      <c r="E114" s="321" t="s">
        <v>269</v>
      </c>
      <c r="F114" s="259"/>
      <c r="G114" s="259"/>
      <c r="H114" s="271">
        <v>650</v>
      </c>
      <c r="I114" s="259"/>
      <c r="J114" s="259"/>
      <c r="K114" s="824">
        <v>650</v>
      </c>
      <c r="M114" s="355"/>
      <c r="N114" s="355"/>
      <c r="P114" s="355"/>
      <c r="Q114" s="824">
        <v>358</v>
      </c>
      <c r="R114" s="824">
        <v>650</v>
      </c>
      <c r="S114" s="824">
        <v>650</v>
      </c>
      <c r="T114" s="824">
        <v>726</v>
      </c>
      <c r="U114" s="909">
        <f t="shared" si="3"/>
        <v>111.6923076923077</v>
      </c>
    </row>
    <row r="115" spans="1:21" ht="12.75" thickBot="1">
      <c r="A115" s="349">
        <v>11</v>
      </c>
      <c r="B115" s="319"/>
      <c r="C115" s="999"/>
      <c r="D115" s="1007" t="s">
        <v>60</v>
      </c>
      <c r="E115" s="321" t="s">
        <v>268</v>
      </c>
      <c r="F115" s="259"/>
      <c r="G115" s="259"/>
      <c r="H115" s="271">
        <v>2000</v>
      </c>
      <c r="I115" s="259"/>
      <c r="J115" s="259"/>
      <c r="K115" s="824">
        <v>2000</v>
      </c>
      <c r="M115" s="355"/>
      <c r="N115" s="355"/>
      <c r="P115" s="355"/>
      <c r="Q115" s="824">
        <v>2255</v>
      </c>
      <c r="R115" s="824">
        <v>2000</v>
      </c>
      <c r="S115" s="824">
        <v>2000</v>
      </c>
      <c r="T115" s="824">
        <v>2142</v>
      </c>
      <c r="U115" s="909">
        <f t="shared" si="3"/>
        <v>107.1</v>
      </c>
    </row>
    <row r="116" spans="1:21" ht="12.75" thickBot="1">
      <c r="A116" s="349">
        <v>12</v>
      </c>
      <c r="B116" s="319"/>
      <c r="C116" s="999"/>
      <c r="D116" s="1007" t="s">
        <v>61</v>
      </c>
      <c r="E116" s="325" t="s">
        <v>121</v>
      </c>
      <c r="F116" s="308"/>
      <c r="G116" s="308"/>
      <c r="H116" s="309">
        <v>210</v>
      </c>
      <c r="I116" s="308"/>
      <c r="J116" s="308"/>
      <c r="K116" s="848">
        <v>210</v>
      </c>
      <c r="M116" s="355"/>
      <c r="N116" s="355"/>
      <c r="P116" s="355"/>
      <c r="Q116" s="848">
        <v>220</v>
      </c>
      <c r="R116" s="848">
        <v>210</v>
      </c>
      <c r="S116" s="848">
        <v>210</v>
      </c>
      <c r="T116" s="848">
        <v>310</v>
      </c>
      <c r="U116" s="909">
        <f t="shared" si="3"/>
        <v>147.61904761904762</v>
      </c>
    </row>
    <row r="117" spans="1:21" ht="12.75" thickBot="1">
      <c r="A117" s="350">
        <v>13</v>
      </c>
      <c r="B117" s="347"/>
      <c r="C117" s="1000"/>
      <c r="D117" s="1008" t="s">
        <v>62</v>
      </c>
      <c r="E117" s="642" t="s">
        <v>122</v>
      </c>
      <c r="F117" s="312"/>
      <c r="G117" s="312"/>
      <c r="H117" s="293"/>
      <c r="I117" s="312">
        <v>100</v>
      </c>
      <c r="J117" s="312"/>
      <c r="K117" s="679">
        <v>100</v>
      </c>
      <c r="L117" s="505"/>
      <c r="M117" s="478"/>
      <c r="N117" s="478"/>
      <c r="O117" s="505"/>
      <c r="P117" s="478"/>
      <c r="Q117" s="679">
        <v>0</v>
      </c>
      <c r="R117" s="679">
        <v>100</v>
      </c>
      <c r="S117" s="679">
        <v>100</v>
      </c>
      <c r="T117" s="679">
        <v>0</v>
      </c>
      <c r="U117" s="909">
        <f t="shared" si="3"/>
        <v>0</v>
      </c>
    </row>
    <row r="118" spans="1:21" ht="0" customHeight="1" hidden="1" thickBot="1">
      <c r="A118" s="656"/>
      <c r="B118" s="382"/>
      <c r="C118" s="17"/>
      <c r="D118" s="1009"/>
      <c r="E118" s="324"/>
      <c r="F118" s="258"/>
      <c r="G118" s="258"/>
      <c r="H118" s="272"/>
      <c r="I118" s="258"/>
      <c r="J118" s="258"/>
      <c r="K118" s="258"/>
      <c r="M118" s="355"/>
      <c r="N118" s="355"/>
      <c r="P118" s="355"/>
      <c r="Q118" s="822"/>
      <c r="R118" s="860"/>
      <c r="S118" s="822">
        <v>0</v>
      </c>
      <c r="T118" s="822"/>
      <c r="U118" s="909" t="e">
        <f t="shared" si="3"/>
        <v>#DIV/0!</v>
      </c>
    </row>
    <row r="119" spans="1:22" ht="12.75" thickBot="1">
      <c r="A119" s="327">
        <v>1</v>
      </c>
      <c r="B119" s="333">
        <v>2</v>
      </c>
      <c r="C119" s="246" t="s">
        <v>124</v>
      </c>
      <c r="D119" s="1010"/>
      <c r="E119" s="334"/>
      <c r="F119" s="317"/>
      <c r="G119" s="317"/>
      <c r="H119" s="247"/>
      <c r="I119" s="317"/>
      <c r="J119" s="317"/>
      <c r="K119" s="863">
        <v>282355</v>
      </c>
      <c r="L119" s="495"/>
      <c r="M119" s="496"/>
      <c r="N119" s="496"/>
      <c r="O119" s="495"/>
      <c r="P119" s="496"/>
      <c r="Q119" s="851">
        <v>289694</v>
      </c>
      <c r="R119" s="863">
        <v>282355</v>
      </c>
      <c r="S119" s="898">
        <v>360975</v>
      </c>
      <c r="T119" s="851">
        <v>362434</v>
      </c>
      <c r="U119" s="908">
        <f t="shared" si="3"/>
        <v>100.40418311517418</v>
      </c>
      <c r="V119" s="756"/>
    </row>
    <row r="120" spans="1:21" ht="12.75" thickBot="1">
      <c r="A120" s="348">
        <v>2</v>
      </c>
      <c r="B120" s="331"/>
      <c r="C120" s="24" t="s">
        <v>257</v>
      </c>
      <c r="D120" s="1011" t="s">
        <v>238</v>
      </c>
      <c r="E120" s="725"/>
      <c r="F120" s="726"/>
      <c r="G120" s="726"/>
      <c r="H120" s="727"/>
      <c r="I120" s="728"/>
      <c r="J120" s="728"/>
      <c r="K120" s="365">
        <v>87252</v>
      </c>
      <c r="L120" s="537"/>
      <c r="M120" s="538"/>
      <c r="N120" s="538"/>
      <c r="O120" s="537"/>
      <c r="P120" s="538"/>
      <c r="Q120" s="796">
        <v>99756</v>
      </c>
      <c r="R120" s="365">
        <v>87252</v>
      </c>
      <c r="S120" s="365">
        <v>103917</v>
      </c>
      <c r="T120" s="365">
        <v>115086</v>
      </c>
      <c r="U120" s="909">
        <f t="shared" si="3"/>
        <v>110.74800080833742</v>
      </c>
    </row>
    <row r="121" spans="1:21" ht="12.75" thickBot="1">
      <c r="A121" s="349">
        <v>3</v>
      </c>
      <c r="B121" s="35"/>
      <c r="C121" s="999" t="s">
        <v>239</v>
      </c>
      <c r="D121" s="1012" t="s">
        <v>240</v>
      </c>
      <c r="E121" s="729"/>
      <c r="F121" s="730"/>
      <c r="G121" s="730"/>
      <c r="H121" s="727"/>
      <c r="I121" s="728"/>
      <c r="J121" s="728"/>
      <c r="K121" s="273">
        <v>109153</v>
      </c>
      <c r="L121" s="719"/>
      <c r="M121" s="720"/>
      <c r="N121" s="720"/>
      <c r="O121" s="719"/>
      <c r="P121" s="720"/>
      <c r="Q121" s="796">
        <v>140396</v>
      </c>
      <c r="R121" s="273">
        <v>109153</v>
      </c>
      <c r="S121" s="273">
        <v>127588</v>
      </c>
      <c r="T121" s="273">
        <v>151432</v>
      </c>
      <c r="U121" s="909">
        <f t="shared" si="3"/>
        <v>118.68827789447283</v>
      </c>
    </row>
    <row r="122" spans="1:21" ht="12.75" thickBot="1">
      <c r="A122" s="349"/>
      <c r="B122" s="35"/>
      <c r="C122" s="999"/>
      <c r="D122" s="1013" t="s">
        <v>318</v>
      </c>
      <c r="E122" s="729"/>
      <c r="F122" s="730"/>
      <c r="G122" s="730"/>
      <c r="H122" s="727"/>
      <c r="I122" s="728"/>
      <c r="J122" s="728"/>
      <c r="K122" s="796"/>
      <c r="L122" s="719"/>
      <c r="M122" s="720"/>
      <c r="N122" s="720"/>
      <c r="O122" s="719"/>
      <c r="P122" s="720"/>
      <c r="Q122" s="796"/>
      <c r="R122" s="796"/>
      <c r="S122" s="796">
        <v>11196</v>
      </c>
      <c r="T122" s="796"/>
      <c r="U122" s="909">
        <f t="shared" si="3"/>
        <v>0</v>
      </c>
    </row>
    <row r="123" spans="1:21" ht="12.75" thickBot="1">
      <c r="A123" s="349"/>
      <c r="B123" s="35"/>
      <c r="C123" s="999"/>
      <c r="D123" s="1013" t="s">
        <v>319</v>
      </c>
      <c r="E123" s="729"/>
      <c r="F123" s="730"/>
      <c r="G123" s="730"/>
      <c r="H123" s="727"/>
      <c r="I123" s="728"/>
      <c r="J123" s="728"/>
      <c r="K123" s="796"/>
      <c r="L123" s="719"/>
      <c r="M123" s="720"/>
      <c r="N123" s="720"/>
      <c r="O123" s="719"/>
      <c r="P123" s="720"/>
      <c r="Q123" s="796"/>
      <c r="R123" s="796"/>
      <c r="S123" s="796">
        <v>23178</v>
      </c>
      <c r="T123" s="796"/>
      <c r="U123" s="909">
        <f t="shared" si="3"/>
        <v>0</v>
      </c>
    </row>
    <row r="124" spans="1:21" ht="12.75" thickBot="1">
      <c r="A124" s="349"/>
      <c r="B124" s="35"/>
      <c r="C124" s="999"/>
      <c r="D124" s="1014" t="s">
        <v>295</v>
      </c>
      <c r="E124" s="773"/>
      <c r="F124" s="730"/>
      <c r="G124" s="730"/>
      <c r="H124" s="727"/>
      <c r="I124" s="728"/>
      <c r="J124" s="728"/>
      <c r="K124" s="796">
        <v>15000</v>
      </c>
      <c r="L124" s="719"/>
      <c r="M124" s="720"/>
      <c r="N124" s="720"/>
      <c r="O124" s="719"/>
      <c r="P124" s="720"/>
      <c r="Q124" s="796"/>
      <c r="R124" s="796">
        <v>15000</v>
      </c>
      <c r="S124" s="796">
        <v>0</v>
      </c>
      <c r="T124" s="796"/>
      <c r="U124" s="909"/>
    </row>
    <row r="125" spans="1:21" ht="12.75" thickBot="1">
      <c r="A125" s="349"/>
      <c r="B125" s="35"/>
      <c r="C125" s="999"/>
      <c r="D125" s="1014" t="s">
        <v>301</v>
      </c>
      <c r="E125" s="773"/>
      <c r="F125" s="730"/>
      <c r="G125" s="730"/>
      <c r="H125" s="727"/>
      <c r="I125" s="728"/>
      <c r="J125" s="728"/>
      <c r="K125" s="796">
        <v>18000</v>
      </c>
      <c r="L125" s="719"/>
      <c r="M125" s="720"/>
      <c r="N125" s="720"/>
      <c r="O125" s="719"/>
      <c r="P125" s="720"/>
      <c r="Q125" s="796"/>
      <c r="R125" s="796">
        <v>18000</v>
      </c>
      <c r="S125" s="796">
        <v>0</v>
      </c>
      <c r="T125" s="796"/>
      <c r="U125" s="909"/>
    </row>
    <row r="126" spans="1:21" ht="12.75" thickBot="1">
      <c r="A126" s="349"/>
      <c r="B126" s="35"/>
      <c r="C126" s="999"/>
      <c r="D126" s="1014" t="s">
        <v>294</v>
      </c>
      <c r="E126" s="773"/>
      <c r="F126" s="730"/>
      <c r="G126" s="730"/>
      <c r="H126" s="727"/>
      <c r="I126" s="728"/>
      <c r="J126" s="728"/>
      <c r="K126" s="796">
        <v>2000</v>
      </c>
      <c r="L126" s="719"/>
      <c r="M126" s="720"/>
      <c r="N126" s="720"/>
      <c r="O126" s="719"/>
      <c r="P126" s="720"/>
      <c r="Q126" s="796"/>
      <c r="R126" s="796">
        <v>2000</v>
      </c>
      <c r="S126" s="796">
        <v>0</v>
      </c>
      <c r="T126" s="796"/>
      <c r="U126" s="909"/>
    </row>
    <row r="127" spans="1:21" ht="12.75" thickBot="1">
      <c r="A127" s="349"/>
      <c r="B127" s="35"/>
      <c r="C127" s="999"/>
      <c r="D127" s="1014" t="s">
        <v>296</v>
      </c>
      <c r="E127" s="773"/>
      <c r="F127" s="730"/>
      <c r="G127" s="730"/>
      <c r="H127" s="727"/>
      <c r="I127" s="728"/>
      <c r="J127" s="728"/>
      <c r="K127" s="796">
        <v>0</v>
      </c>
      <c r="L127" s="719"/>
      <c r="M127" s="720"/>
      <c r="N127" s="720"/>
      <c r="O127" s="719"/>
      <c r="P127" s="720"/>
      <c r="Q127" s="796"/>
      <c r="R127" s="796">
        <v>0</v>
      </c>
      <c r="S127" s="796">
        <v>0</v>
      </c>
      <c r="T127" s="796"/>
      <c r="U127" s="909"/>
    </row>
    <row r="128" spans="1:21" ht="12.75" thickBot="1">
      <c r="A128" s="349">
        <v>4</v>
      </c>
      <c r="B128" s="35"/>
      <c r="C128" s="999" t="s">
        <v>126</v>
      </c>
      <c r="D128" s="1015" t="s">
        <v>241</v>
      </c>
      <c r="E128" s="729"/>
      <c r="F128" s="730"/>
      <c r="G128" s="730"/>
      <c r="H128" s="731"/>
      <c r="I128" s="732"/>
      <c r="J128" s="732"/>
      <c r="K128" s="303">
        <v>12250</v>
      </c>
      <c r="L128" s="721"/>
      <c r="M128" s="722"/>
      <c r="N128" s="722"/>
      <c r="O128" s="721"/>
      <c r="P128" s="722"/>
      <c r="Q128" s="303">
        <v>13610</v>
      </c>
      <c r="R128" s="303">
        <v>12250</v>
      </c>
      <c r="S128" s="303">
        <v>13708</v>
      </c>
      <c r="T128" s="303">
        <v>13147</v>
      </c>
      <c r="U128" s="908">
        <f t="shared" si="3"/>
        <v>95.90749927049897</v>
      </c>
    </row>
    <row r="129" spans="1:21" ht="12.75" thickBot="1">
      <c r="A129" s="349">
        <v>5</v>
      </c>
      <c r="B129" s="35"/>
      <c r="C129" s="26" t="s">
        <v>243</v>
      </c>
      <c r="D129" s="1015" t="s">
        <v>323</v>
      </c>
      <c r="E129" s="729"/>
      <c r="F129" s="730"/>
      <c r="G129" s="730"/>
      <c r="H129" s="731"/>
      <c r="I129" s="732"/>
      <c r="J129" s="732"/>
      <c r="K129" s="303">
        <v>38700</v>
      </c>
      <c r="L129" s="721"/>
      <c r="M129" s="722"/>
      <c r="N129" s="722"/>
      <c r="O129" s="721"/>
      <c r="P129" s="722"/>
      <c r="Q129" s="303">
        <v>35932</v>
      </c>
      <c r="R129" s="303">
        <v>38700</v>
      </c>
      <c r="S129" s="303">
        <v>39771</v>
      </c>
      <c r="T129" s="303">
        <v>39851</v>
      </c>
      <c r="U129" s="908">
        <f t="shared" si="3"/>
        <v>100.20115159286918</v>
      </c>
    </row>
    <row r="130" spans="1:21" ht="12.75" thickBot="1">
      <c r="A130" s="348">
        <v>6</v>
      </c>
      <c r="B130" s="331"/>
      <c r="C130" s="24" t="s">
        <v>242</v>
      </c>
      <c r="D130" s="1011" t="s">
        <v>321</v>
      </c>
      <c r="E130" s="725"/>
      <c r="F130" s="726"/>
      <c r="G130" s="726"/>
      <c r="H130" s="727"/>
      <c r="I130" s="728"/>
      <c r="J130" s="728"/>
      <c r="K130" s="796"/>
      <c r="L130" s="719"/>
      <c r="M130" s="720"/>
      <c r="N130" s="720"/>
      <c r="O130" s="719"/>
      <c r="P130" s="720"/>
      <c r="Q130" s="796"/>
      <c r="R130" s="796"/>
      <c r="S130" s="796">
        <v>6144</v>
      </c>
      <c r="T130" s="831">
        <v>7465</v>
      </c>
      <c r="U130" s="908">
        <f t="shared" si="3"/>
        <v>121.50065104166667</v>
      </c>
    </row>
    <row r="131" spans="1:21" ht="12.75" thickBot="1">
      <c r="A131" s="350">
        <v>7</v>
      </c>
      <c r="B131" s="130"/>
      <c r="C131" s="1001" t="s">
        <v>244</v>
      </c>
      <c r="D131" s="1016" t="s">
        <v>322</v>
      </c>
      <c r="E131" s="733"/>
      <c r="F131" s="734"/>
      <c r="G131" s="734"/>
      <c r="H131" s="735"/>
      <c r="I131" s="736"/>
      <c r="J131" s="736"/>
      <c r="K131" s="846"/>
      <c r="L131" s="723"/>
      <c r="M131" s="724"/>
      <c r="N131" s="724"/>
      <c r="O131" s="723"/>
      <c r="P131" s="724"/>
      <c r="Q131" s="846"/>
      <c r="R131" s="846"/>
      <c r="S131" s="846">
        <v>35473</v>
      </c>
      <c r="T131" s="836">
        <v>35453</v>
      </c>
      <c r="U131" s="908">
        <f t="shared" si="3"/>
        <v>99.94361909057594</v>
      </c>
    </row>
    <row r="132" spans="1:21" ht="14.25" thickBot="1">
      <c r="A132" s="338">
        <v>1</v>
      </c>
      <c r="B132" s="452" t="s">
        <v>128</v>
      </c>
      <c r="C132" s="1002"/>
      <c r="D132" s="1017"/>
      <c r="E132" s="339"/>
      <c r="F132" s="227"/>
      <c r="G132" s="299"/>
      <c r="H132" s="227"/>
      <c r="I132" s="227"/>
      <c r="J132" s="227"/>
      <c r="K132" s="341">
        <f>K134+K144</f>
        <v>47570</v>
      </c>
      <c r="L132" s="495"/>
      <c r="M132" s="496"/>
      <c r="N132" s="496"/>
      <c r="O132" s="495"/>
      <c r="P132" s="496"/>
      <c r="Q132" s="843">
        <f>Q134+Q144</f>
        <v>47077</v>
      </c>
      <c r="R132" s="341">
        <f>R134+R144</f>
        <v>47570</v>
      </c>
      <c r="S132" s="341">
        <v>50546</v>
      </c>
      <c r="T132" s="341">
        <f>T134+T144</f>
        <v>64698</v>
      </c>
      <c r="U132" s="908">
        <f t="shared" si="3"/>
        <v>127.9982590115934</v>
      </c>
    </row>
    <row r="133" spans="1:21" ht="12.75" thickBot="1">
      <c r="A133" s="39">
        <v>2</v>
      </c>
      <c r="B133" s="362">
        <v>1</v>
      </c>
      <c r="C133" s="1003" t="s">
        <v>129</v>
      </c>
      <c r="D133" s="1018"/>
      <c r="E133" s="364"/>
      <c r="F133" s="365"/>
      <c r="G133" s="365"/>
      <c r="H133" s="365"/>
      <c r="I133" s="269"/>
      <c r="J133" s="269"/>
      <c r="K133" s="365"/>
      <c r="L133" s="508"/>
      <c r="M133" s="509"/>
      <c r="N133" s="509"/>
      <c r="O133" s="508"/>
      <c r="P133" s="509"/>
      <c r="Q133" s="796"/>
      <c r="R133" s="365"/>
      <c r="S133" s="365">
        <v>0</v>
      </c>
      <c r="T133" s="365"/>
      <c r="U133" s="909"/>
    </row>
    <row r="134" spans="1:21" ht="12.75" thickBot="1">
      <c r="A134" s="44">
        <v>3</v>
      </c>
      <c r="B134" s="35"/>
      <c r="C134" s="999" t="s">
        <v>258</v>
      </c>
      <c r="D134" s="1012" t="s">
        <v>129</v>
      </c>
      <c r="E134" s="729"/>
      <c r="F134" s="123"/>
      <c r="G134" s="259"/>
      <c r="H134" s="259"/>
      <c r="I134" s="278"/>
      <c r="J134" s="278"/>
      <c r="K134" s="264">
        <v>32920</v>
      </c>
      <c r="L134" s="357"/>
      <c r="M134" s="353"/>
      <c r="N134" s="353"/>
      <c r="O134" s="357"/>
      <c r="P134" s="353"/>
      <c r="Q134" s="833">
        <v>34017</v>
      </c>
      <c r="R134" s="264">
        <v>32920</v>
      </c>
      <c r="S134" s="264">
        <v>35270</v>
      </c>
      <c r="T134" s="264">
        <v>46596</v>
      </c>
      <c r="U134" s="908">
        <f t="shared" si="3"/>
        <v>132.112276722427</v>
      </c>
    </row>
    <row r="135" spans="1:21" ht="12.75" thickBot="1">
      <c r="A135" s="44">
        <v>4</v>
      </c>
      <c r="B135" s="35"/>
      <c r="C135" s="999"/>
      <c r="D135" s="466" t="s">
        <v>14</v>
      </c>
      <c r="E135" s="15" t="s">
        <v>130</v>
      </c>
      <c r="F135" s="123"/>
      <c r="G135" s="259"/>
      <c r="H135" s="259">
        <v>9000</v>
      </c>
      <c r="I135" s="278"/>
      <c r="J135" s="278"/>
      <c r="K135" s="259">
        <v>9000</v>
      </c>
      <c r="L135" s="357"/>
      <c r="M135" s="353"/>
      <c r="N135" s="353"/>
      <c r="O135" s="357"/>
      <c r="P135" s="353"/>
      <c r="Q135" s="849">
        <v>9254</v>
      </c>
      <c r="R135" s="259">
        <v>9000</v>
      </c>
      <c r="S135" s="259">
        <v>9000</v>
      </c>
      <c r="T135" s="259">
        <v>11174</v>
      </c>
      <c r="U135" s="909">
        <f t="shared" si="3"/>
        <v>124.15555555555555</v>
      </c>
    </row>
    <row r="136" spans="1:21" ht="12.75" thickBot="1">
      <c r="A136" s="44">
        <v>5</v>
      </c>
      <c r="B136" s="35"/>
      <c r="C136" s="999"/>
      <c r="D136" s="466" t="s">
        <v>15</v>
      </c>
      <c r="E136" s="15" t="s">
        <v>132</v>
      </c>
      <c r="F136" s="123"/>
      <c r="G136" s="123"/>
      <c r="H136" s="259">
        <v>1900</v>
      </c>
      <c r="I136" s="278"/>
      <c r="J136" s="278"/>
      <c r="K136" s="259">
        <v>1900</v>
      </c>
      <c r="L136" s="357"/>
      <c r="M136" s="353"/>
      <c r="N136" s="353"/>
      <c r="O136" s="357"/>
      <c r="P136" s="353"/>
      <c r="Q136" s="849">
        <v>2151</v>
      </c>
      <c r="R136" s="259">
        <v>1900</v>
      </c>
      <c r="S136" s="259">
        <v>1900</v>
      </c>
      <c r="T136" s="259">
        <v>1886</v>
      </c>
      <c r="U136" s="909">
        <f t="shared" si="3"/>
        <v>99.26315789473684</v>
      </c>
    </row>
    <row r="137" spans="1:21" ht="12.75" thickBot="1">
      <c r="A137" s="44">
        <v>6</v>
      </c>
      <c r="B137" s="35"/>
      <c r="C137" s="999"/>
      <c r="D137" s="466" t="s">
        <v>16</v>
      </c>
      <c r="E137" s="15" t="s">
        <v>131</v>
      </c>
      <c r="F137" s="123"/>
      <c r="G137" s="123"/>
      <c r="H137" s="259">
        <v>150</v>
      </c>
      <c r="I137" s="278"/>
      <c r="J137" s="278"/>
      <c r="K137" s="259">
        <v>150</v>
      </c>
      <c r="L137" s="357"/>
      <c r="M137" s="353"/>
      <c r="N137" s="353"/>
      <c r="O137" s="357"/>
      <c r="P137" s="353"/>
      <c r="Q137" s="849">
        <v>195</v>
      </c>
      <c r="R137" s="259">
        <v>150</v>
      </c>
      <c r="S137" s="259">
        <v>150</v>
      </c>
      <c r="T137" s="259">
        <v>156</v>
      </c>
      <c r="U137" s="909">
        <f t="shared" si="3"/>
        <v>104</v>
      </c>
    </row>
    <row r="138" spans="1:21" ht="12.75" thickBot="1">
      <c r="A138" s="44">
        <v>7</v>
      </c>
      <c r="B138" s="35"/>
      <c r="C138" s="999"/>
      <c r="D138" s="466" t="s">
        <v>17</v>
      </c>
      <c r="E138" s="15" t="s">
        <v>133</v>
      </c>
      <c r="F138" s="51"/>
      <c r="G138" s="51"/>
      <c r="H138" s="271">
        <v>13500</v>
      </c>
      <c r="I138" s="259"/>
      <c r="J138" s="259"/>
      <c r="K138" s="271">
        <v>13500</v>
      </c>
      <c r="L138" s="510"/>
      <c r="M138" s="353"/>
      <c r="N138" s="353"/>
      <c r="O138" s="357"/>
      <c r="P138" s="353"/>
      <c r="Q138" s="824">
        <v>13251</v>
      </c>
      <c r="R138" s="271">
        <v>13500</v>
      </c>
      <c r="S138" s="271">
        <v>13500</v>
      </c>
      <c r="T138" s="271">
        <v>22712</v>
      </c>
      <c r="U138" s="909">
        <f t="shared" si="3"/>
        <v>168.23703703703703</v>
      </c>
    </row>
    <row r="139" spans="1:21" ht="12.75" thickBot="1">
      <c r="A139" s="44">
        <v>8</v>
      </c>
      <c r="B139" s="30"/>
      <c r="C139" s="999"/>
      <c r="D139" s="466" t="s">
        <v>18</v>
      </c>
      <c r="E139" s="15" t="s">
        <v>76</v>
      </c>
      <c r="F139" s="51"/>
      <c r="G139" s="51"/>
      <c r="H139" s="271">
        <v>320</v>
      </c>
      <c r="I139" s="259"/>
      <c r="J139" s="259"/>
      <c r="K139" s="271">
        <v>320</v>
      </c>
      <c r="L139" s="510"/>
      <c r="M139" s="353"/>
      <c r="N139" s="353"/>
      <c r="O139" s="357"/>
      <c r="P139" s="353"/>
      <c r="Q139" s="824">
        <v>301</v>
      </c>
      <c r="R139" s="271">
        <v>320</v>
      </c>
      <c r="S139" s="271">
        <v>320</v>
      </c>
      <c r="T139" s="271">
        <v>322</v>
      </c>
      <c r="U139" s="909">
        <f t="shared" si="3"/>
        <v>100.62500000000001</v>
      </c>
    </row>
    <row r="140" spans="1:21" ht="12.75" thickBot="1">
      <c r="A140" s="44">
        <v>9</v>
      </c>
      <c r="B140" s="30"/>
      <c r="C140" s="999"/>
      <c r="D140" s="466" t="s">
        <v>43</v>
      </c>
      <c r="E140" s="15" t="s">
        <v>134</v>
      </c>
      <c r="F140" s="51"/>
      <c r="G140" s="51"/>
      <c r="H140" s="271">
        <v>3000</v>
      </c>
      <c r="I140" s="259"/>
      <c r="J140" s="259"/>
      <c r="K140" s="271">
        <v>3000</v>
      </c>
      <c r="L140" s="510"/>
      <c r="M140" s="353"/>
      <c r="N140" s="353"/>
      <c r="O140" s="357"/>
      <c r="P140" s="353"/>
      <c r="Q140" s="824">
        <v>3821</v>
      </c>
      <c r="R140" s="271">
        <v>3000</v>
      </c>
      <c r="S140" s="271">
        <v>4500</v>
      </c>
      <c r="T140" s="271">
        <v>4435</v>
      </c>
      <c r="U140" s="909">
        <f t="shared" si="3"/>
        <v>98.55555555555556</v>
      </c>
    </row>
    <row r="141" spans="1:21" ht="12.75" thickBot="1">
      <c r="A141" s="44">
        <v>10</v>
      </c>
      <c r="B141" s="30"/>
      <c r="C141" s="999"/>
      <c r="D141" s="466" t="s">
        <v>44</v>
      </c>
      <c r="E141" s="15" t="s">
        <v>135</v>
      </c>
      <c r="F141" s="51"/>
      <c r="G141" s="51"/>
      <c r="H141" s="271">
        <v>5050</v>
      </c>
      <c r="I141" s="259"/>
      <c r="J141" s="259"/>
      <c r="K141" s="271">
        <v>5050</v>
      </c>
      <c r="M141" s="355"/>
      <c r="N141" s="355"/>
      <c r="P141" s="355"/>
      <c r="Q141" s="824">
        <v>5044</v>
      </c>
      <c r="R141" s="271">
        <v>5050</v>
      </c>
      <c r="S141" s="271">
        <v>5700</v>
      </c>
      <c r="T141" s="271">
        <v>5711</v>
      </c>
      <c r="U141" s="909">
        <f t="shared" si="3"/>
        <v>100.19298245614034</v>
      </c>
    </row>
    <row r="142" spans="1:21" ht="12.75" thickBot="1">
      <c r="A142" s="44">
        <v>11</v>
      </c>
      <c r="B142" s="21"/>
      <c r="C142" s="24"/>
      <c r="D142" s="1007" t="s">
        <v>45</v>
      </c>
      <c r="E142" s="22" t="s">
        <v>184</v>
      </c>
      <c r="F142" s="58"/>
      <c r="G142" s="50"/>
      <c r="H142" s="263">
        <v>0</v>
      </c>
      <c r="I142" s="314"/>
      <c r="J142" s="262"/>
      <c r="K142" s="271"/>
      <c r="L142" s="643"/>
      <c r="M142" s="644"/>
      <c r="N142" s="644"/>
      <c r="O142" s="643"/>
      <c r="P142" s="644"/>
      <c r="Q142" s="672"/>
      <c r="R142" s="271"/>
      <c r="S142" s="271">
        <v>0</v>
      </c>
      <c r="T142" s="271"/>
      <c r="U142" s="909"/>
    </row>
    <row r="143" spans="1:21" ht="12.75" thickBot="1">
      <c r="A143" s="93"/>
      <c r="B143" s="110"/>
      <c r="C143" s="17"/>
      <c r="D143" s="1019" t="s">
        <v>60</v>
      </c>
      <c r="E143" s="18" t="s">
        <v>320</v>
      </c>
      <c r="F143" s="62"/>
      <c r="G143" s="63"/>
      <c r="H143" s="280"/>
      <c r="I143" s="340"/>
      <c r="J143" s="279"/>
      <c r="K143" s="263"/>
      <c r="M143" s="355"/>
      <c r="N143" s="355"/>
      <c r="P143" s="355"/>
      <c r="Q143" s="842"/>
      <c r="R143" s="263"/>
      <c r="S143" s="263">
        <v>200</v>
      </c>
      <c r="T143" s="263">
        <v>200</v>
      </c>
      <c r="U143" s="909">
        <f t="shared" si="3"/>
        <v>100</v>
      </c>
    </row>
    <row r="144" spans="1:21" ht="12.75" thickBot="1">
      <c r="A144" s="44">
        <v>12</v>
      </c>
      <c r="B144" s="35"/>
      <c r="C144" s="999" t="s">
        <v>259</v>
      </c>
      <c r="D144" s="466" t="s">
        <v>14</v>
      </c>
      <c r="E144" s="739" t="s">
        <v>80</v>
      </c>
      <c r="F144" s="259"/>
      <c r="G144" s="259"/>
      <c r="H144" s="271"/>
      <c r="I144" s="51"/>
      <c r="J144" s="51"/>
      <c r="K144" s="270">
        <v>14650</v>
      </c>
      <c r="L144" s="357"/>
      <c r="M144" s="353"/>
      <c r="N144" s="353"/>
      <c r="O144" s="357"/>
      <c r="P144" s="353"/>
      <c r="Q144" s="835">
        <v>13060</v>
      </c>
      <c r="R144" s="270">
        <v>14650</v>
      </c>
      <c r="S144" s="270">
        <v>15276</v>
      </c>
      <c r="T144" s="270">
        <v>18102</v>
      </c>
      <c r="U144" s="908">
        <f t="shared" si="3"/>
        <v>118.49960722702278</v>
      </c>
    </row>
    <row r="145" spans="1:21" ht="12.75" thickBot="1">
      <c r="A145" s="39">
        <v>13</v>
      </c>
      <c r="B145" s="21"/>
      <c r="C145" s="998"/>
      <c r="D145" s="1007" t="s">
        <v>15</v>
      </c>
      <c r="E145" s="318" t="s">
        <v>54</v>
      </c>
      <c r="F145" s="262">
        <v>9260</v>
      </c>
      <c r="G145" s="262">
        <v>3240</v>
      </c>
      <c r="H145" s="263"/>
      <c r="I145" s="262"/>
      <c r="J145" s="262"/>
      <c r="K145" s="271">
        <v>12500</v>
      </c>
      <c r="L145" s="508"/>
      <c r="M145" s="509"/>
      <c r="N145" s="509"/>
      <c r="O145" s="508"/>
      <c r="P145" s="509"/>
      <c r="Q145" s="672">
        <v>10959</v>
      </c>
      <c r="R145" s="271">
        <v>12500</v>
      </c>
      <c r="S145" s="271">
        <v>13126</v>
      </c>
      <c r="T145" s="271">
        <v>15871</v>
      </c>
      <c r="U145" s="909">
        <f t="shared" si="3"/>
        <v>120.91269236629589</v>
      </c>
    </row>
    <row r="146" spans="1:21" ht="12.75" thickBot="1">
      <c r="A146" s="44">
        <v>14</v>
      </c>
      <c r="B146" s="30"/>
      <c r="C146" s="999"/>
      <c r="D146" s="1007" t="s">
        <v>16</v>
      </c>
      <c r="E146" s="318" t="s">
        <v>127</v>
      </c>
      <c r="F146" s="259"/>
      <c r="G146" s="259"/>
      <c r="H146" s="271">
        <v>1400</v>
      </c>
      <c r="I146" s="259"/>
      <c r="J146" s="259"/>
      <c r="K146" s="271">
        <v>1400</v>
      </c>
      <c r="L146" s="357"/>
      <c r="M146" s="353"/>
      <c r="N146" s="353"/>
      <c r="O146" s="357"/>
      <c r="P146" s="869"/>
      <c r="Q146" s="824">
        <v>1408</v>
      </c>
      <c r="R146" s="271">
        <v>1400</v>
      </c>
      <c r="S146" s="271">
        <v>1400</v>
      </c>
      <c r="T146" s="271">
        <v>1526</v>
      </c>
      <c r="U146" s="909">
        <f t="shared" si="3"/>
        <v>109.00000000000001</v>
      </c>
    </row>
    <row r="147" spans="1:21" ht="12.75" thickBot="1">
      <c r="A147" s="85">
        <v>15</v>
      </c>
      <c r="B147" s="33"/>
      <c r="C147" s="1004"/>
      <c r="D147" s="1019" t="s">
        <v>17</v>
      </c>
      <c r="E147" s="600" t="s">
        <v>75</v>
      </c>
      <c r="F147" s="308"/>
      <c r="G147" s="308"/>
      <c r="H147" s="309">
        <v>50</v>
      </c>
      <c r="I147" s="308"/>
      <c r="J147" s="308"/>
      <c r="K147" s="271">
        <v>50</v>
      </c>
      <c r="L147" s="521"/>
      <c r="M147" s="356"/>
      <c r="N147" s="356"/>
      <c r="O147" s="521"/>
      <c r="P147" s="870"/>
      <c r="Q147" s="848">
        <v>0</v>
      </c>
      <c r="R147" s="271">
        <v>50</v>
      </c>
      <c r="S147" s="271">
        <v>50</v>
      </c>
      <c r="T147" s="271"/>
      <c r="U147" s="909">
        <f t="shared" si="3"/>
        <v>0</v>
      </c>
    </row>
    <row r="148" spans="1:21" ht="12.75" thickBot="1">
      <c r="A148" s="114">
        <v>16</v>
      </c>
      <c r="B148" s="121"/>
      <c r="C148" s="1000"/>
      <c r="D148" s="467" t="s">
        <v>18</v>
      </c>
      <c r="E148" s="345" t="s">
        <v>182</v>
      </c>
      <c r="F148" s="312"/>
      <c r="G148" s="312"/>
      <c r="H148" s="293">
        <v>700</v>
      </c>
      <c r="I148" s="312"/>
      <c r="J148" s="312"/>
      <c r="K148" s="293">
        <v>700</v>
      </c>
      <c r="L148" s="360"/>
      <c r="M148" s="359"/>
      <c r="N148" s="359"/>
      <c r="O148" s="360"/>
      <c r="P148" s="871"/>
      <c r="Q148" s="679">
        <v>693</v>
      </c>
      <c r="R148" s="293">
        <v>700</v>
      </c>
      <c r="S148" s="293">
        <v>700</v>
      </c>
      <c r="T148" s="293">
        <v>705</v>
      </c>
      <c r="U148" s="909">
        <f t="shared" si="3"/>
        <v>100.71428571428571</v>
      </c>
    </row>
    <row r="149" spans="1:21" ht="14.25" thickBot="1">
      <c r="A149" s="39">
        <v>1</v>
      </c>
      <c r="B149" s="511" t="s">
        <v>156</v>
      </c>
      <c r="C149" s="512"/>
      <c r="D149" s="1020"/>
      <c r="E149" s="513"/>
      <c r="F149" s="343"/>
      <c r="G149" s="344"/>
      <c r="H149" s="540"/>
      <c r="I149" s="344"/>
      <c r="J149" s="514"/>
      <c r="K149" s="852">
        <v>18050</v>
      </c>
      <c r="L149" s="505"/>
      <c r="M149" s="478"/>
      <c r="N149" s="478"/>
      <c r="O149" s="505"/>
      <c r="P149" s="478"/>
      <c r="Q149" s="852">
        <v>18248</v>
      </c>
      <c r="R149" s="852">
        <v>18050</v>
      </c>
      <c r="S149" s="852">
        <v>18070</v>
      </c>
      <c r="T149" s="852">
        <v>17724</v>
      </c>
      <c r="U149" s="908">
        <f t="shared" si="3"/>
        <v>98.0852241283896</v>
      </c>
    </row>
    <row r="150" spans="1:21" ht="12.75" thickBot="1">
      <c r="A150" s="223">
        <v>2</v>
      </c>
      <c r="B150" s="219">
        <v>1</v>
      </c>
      <c r="C150" s="97" t="s">
        <v>260</v>
      </c>
      <c r="D150" s="1021"/>
      <c r="E150" s="99"/>
      <c r="F150" s="157"/>
      <c r="G150" s="131"/>
      <c r="H150" s="365"/>
      <c r="I150" s="365"/>
      <c r="J150" s="509"/>
      <c r="K150" s="796"/>
      <c r="M150" s="355"/>
      <c r="N150" s="355"/>
      <c r="P150" s="355"/>
      <c r="Q150" s="796"/>
      <c r="R150" s="796"/>
      <c r="S150" s="796">
        <v>0</v>
      </c>
      <c r="T150" s="796"/>
      <c r="U150" s="909"/>
    </row>
    <row r="151" spans="1:21" ht="12.75" thickBot="1">
      <c r="A151" s="223">
        <v>3</v>
      </c>
      <c r="B151" s="21"/>
      <c r="C151" s="17" t="s">
        <v>262</v>
      </c>
      <c r="D151" s="1022" t="s">
        <v>14</v>
      </c>
      <c r="E151" s="346" t="s">
        <v>293</v>
      </c>
      <c r="F151" s="153"/>
      <c r="G151" s="154"/>
      <c r="H151" s="155"/>
      <c r="I151" s="156"/>
      <c r="J151" s="353"/>
      <c r="K151" s="853"/>
      <c r="M151" s="355"/>
      <c r="N151" s="355"/>
      <c r="P151" s="355"/>
      <c r="Q151" s="853"/>
      <c r="R151" s="853"/>
      <c r="S151" s="842">
        <v>0</v>
      </c>
      <c r="T151" s="853"/>
      <c r="U151" s="909"/>
    </row>
    <row r="152" spans="1:21" ht="12.75" thickBot="1">
      <c r="A152" s="225">
        <v>4</v>
      </c>
      <c r="B152" s="21"/>
      <c r="C152" s="26"/>
      <c r="D152" s="466" t="s">
        <v>15</v>
      </c>
      <c r="E152" s="23" t="s">
        <v>261</v>
      </c>
      <c r="F152" s="56"/>
      <c r="G152" s="51"/>
      <c r="H152" s="271">
        <v>4050</v>
      </c>
      <c r="I152" s="55"/>
      <c r="J152" s="353"/>
      <c r="K152" s="824">
        <v>4050</v>
      </c>
      <c r="M152" s="355"/>
      <c r="N152" s="355"/>
      <c r="P152" s="355"/>
      <c r="Q152" s="824">
        <v>4804</v>
      </c>
      <c r="R152" s="824">
        <v>4050</v>
      </c>
      <c r="S152" s="824">
        <v>3350</v>
      </c>
      <c r="T152" s="824">
        <v>3002</v>
      </c>
      <c r="U152" s="909">
        <f t="shared" si="3"/>
        <v>89.61194029850746</v>
      </c>
    </row>
    <row r="153" spans="1:21" ht="12.75" thickBot="1">
      <c r="A153" s="225">
        <v>5</v>
      </c>
      <c r="B153" s="30"/>
      <c r="C153" s="26"/>
      <c r="D153" s="466" t="s">
        <v>16</v>
      </c>
      <c r="E153" s="376" t="s">
        <v>137</v>
      </c>
      <c r="F153" s="71"/>
      <c r="G153" s="50"/>
      <c r="H153" s="263">
        <v>0</v>
      </c>
      <c r="I153" s="58"/>
      <c r="J153" s="353"/>
      <c r="K153" s="672">
        <v>0</v>
      </c>
      <c r="L153" s="643"/>
      <c r="M153" s="644"/>
      <c r="N153" s="644"/>
      <c r="O153" s="643"/>
      <c r="P153" s="644"/>
      <c r="Q153" s="672"/>
      <c r="R153" s="672">
        <v>0</v>
      </c>
      <c r="S153" s="672">
        <v>0</v>
      </c>
      <c r="T153" s="672"/>
      <c r="U153" s="909"/>
    </row>
    <row r="154" spans="1:21" ht="12.75" thickBot="1">
      <c r="A154" s="681">
        <v>6</v>
      </c>
      <c r="B154" s="572"/>
      <c r="C154" s="1001"/>
      <c r="D154" s="467" t="s">
        <v>17</v>
      </c>
      <c r="E154" s="759" t="s">
        <v>136</v>
      </c>
      <c r="F154" s="67"/>
      <c r="G154" s="64"/>
      <c r="H154" s="293"/>
      <c r="I154" s="311">
        <v>14000</v>
      </c>
      <c r="J154" s="359"/>
      <c r="K154" s="679">
        <v>14000</v>
      </c>
      <c r="L154" s="506"/>
      <c r="M154" s="507"/>
      <c r="N154" s="507"/>
      <c r="O154" s="506"/>
      <c r="P154" s="507"/>
      <c r="Q154" s="679">
        <v>13444</v>
      </c>
      <c r="R154" s="679">
        <v>14000</v>
      </c>
      <c r="S154" s="679">
        <v>14720</v>
      </c>
      <c r="T154" s="679">
        <v>14722</v>
      </c>
      <c r="U154" s="995">
        <f t="shared" si="3"/>
        <v>100.01358695652173</v>
      </c>
    </row>
    <row r="155" spans="1:21" ht="14.25" thickBot="1">
      <c r="A155" s="230">
        <v>1</v>
      </c>
      <c r="B155" s="484" t="s">
        <v>157</v>
      </c>
      <c r="C155" s="481"/>
      <c r="D155" s="1029"/>
      <c r="E155" s="493"/>
      <c r="F155" s="231"/>
      <c r="G155" s="228"/>
      <c r="H155" s="298"/>
      <c r="I155" s="228"/>
      <c r="J155" s="494"/>
      <c r="K155" s="341">
        <f>K157+K163</f>
        <v>58810</v>
      </c>
      <c r="L155" s="495"/>
      <c r="M155" s="496"/>
      <c r="N155" s="496"/>
      <c r="O155" s="495"/>
      <c r="P155" s="496"/>
      <c r="Q155" s="843">
        <f>Q157+Q163</f>
        <v>52535</v>
      </c>
      <c r="R155" s="341">
        <f>R157+R163</f>
        <v>58810</v>
      </c>
      <c r="S155" s="341">
        <v>59460</v>
      </c>
      <c r="T155" s="341">
        <f>T157+T163</f>
        <v>56330</v>
      </c>
      <c r="U155" s="908">
        <f>T155/S155*100</f>
        <v>94.73595694584594</v>
      </c>
    </row>
    <row r="156" spans="1:21" ht="12.75" thickBot="1">
      <c r="A156" s="221">
        <v>2</v>
      </c>
      <c r="B156" s="217">
        <v>1</v>
      </c>
      <c r="C156" s="187" t="s">
        <v>46</v>
      </c>
      <c r="D156" s="1030"/>
      <c r="E156" s="189"/>
      <c r="F156" s="541"/>
      <c r="G156" s="542"/>
      <c r="H156" s="542"/>
      <c r="I156" s="542"/>
      <c r="J156" s="515"/>
      <c r="K156" s="269"/>
      <c r="L156" s="516"/>
      <c r="M156" s="474"/>
      <c r="N156" s="474"/>
      <c r="O156" s="516"/>
      <c r="P156" s="474"/>
      <c r="Q156" s="828"/>
      <c r="R156" s="269"/>
      <c r="S156" s="269">
        <v>0</v>
      </c>
      <c r="T156" s="269"/>
      <c r="U156" s="909"/>
    </row>
    <row r="157" spans="1:22" ht="12.75" thickBot="1">
      <c r="A157" s="223">
        <v>3</v>
      </c>
      <c r="B157" s="21"/>
      <c r="C157" s="17" t="s">
        <v>263</v>
      </c>
      <c r="D157" s="1031" t="s">
        <v>46</v>
      </c>
      <c r="E157" s="129"/>
      <c r="F157" s="278"/>
      <c r="G157" s="278"/>
      <c r="H157" s="278"/>
      <c r="I157" s="123"/>
      <c r="J157" s="356"/>
      <c r="K157" s="854">
        <v>35860</v>
      </c>
      <c r="M157" s="355"/>
      <c r="N157" s="355"/>
      <c r="P157" s="355"/>
      <c r="Q157" s="854">
        <v>30169</v>
      </c>
      <c r="R157" s="854">
        <v>35860</v>
      </c>
      <c r="S157" s="854">
        <v>31915</v>
      </c>
      <c r="T157" s="854">
        <v>31542</v>
      </c>
      <c r="U157" s="908">
        <f aca="true" t="shared" si="4" ref="U157:U202">T157/S157*100</f>
        <v>98.83127056243146</v>
      </c>
      <c r="V157" s="756"/>
    </row>
    <row r="158" spans="1:21" ht="12.75" thickBot="1">
      <c r="A158" s="223">
        <v>4</v>
      </c>
      <c r="B158" s="21"/>
      <c r="C158" s="17"/>
      <c r="D158" s="466" t="s">
        <v>14</v>
      </c>
      <c r="E158" s="325" t="s">
        <v>54</v>
      </c>
      <c r="F158" s="358">
        <v>13670</v>
      </c>
      <c r="G158" s="358">
        <v>4790</v>
      </c>
      <c r="H158" s="358"/>
      <c r="I158" s="358"/>
      <c r="J158" s="361"/>
      <c r="K158" s="855">
        <v>18460</v>
      </c>
      <c r="L158" s="357"/>
      <c r="M158" s="353"/>
      <c r="N158" s="353"/>
      <c r="O158" s="357"/>
      <c r="P158" s="869"/>
      <c r="Q158" s="855">
        <v>15384</v>
      </c>
      <c r="R158" s="855">
        <v>18460</v>
      </c>
      <c r="S158" s="855">
        <v>16515</v>
      </c>
      <c r="T158" s="855">
        <v>16694</v>
      </c>
      <c r="U158" s="909">
        <f t="shared" si="4"/>
        <v>101.08386315470783</v>
      </c>
    </row>
    <row r="159" spans="1:21" ht="12.75" thickBot="1">
      <c r="A159" s="225">
        <v>5</v>
      </c>
      <c r="B159" s="30"/>
      <c r="C159" s="26"/>
      <c r="D159" s="466" t="s">
        <v>15</v>
      </c>
      <c r="E159" s="15" t="s">
        <v>86</v>
      </c>
      <c r="F159" s="259"/>
      <c r="G159" s="259"/>
      <c r="H159" s="271">
        <v>6500</v>
      </c>
      <c r="I159" s="259"/>
      <c r="J159" s="361"/>
      <c r="K159" s="824">
        <v>6500</v>
      </c>
      <c r="L159" s="357"/>
      <c r="M159" s="353"/>
      <c r="N159" s="353"/>
      <c r="O159" s="357"/>
      <c r="P159" s="869"/>
      <c r="Q159" s="824">
        <v>5664</v>
      </c>
      <c r="R159" s="824">
        <v>6500</v>
      </c>
      <c r="S159" s="824">
        <v>6000</v>
      </c>
      <c r="T159" s="824">
        <v>6042</v>
      </c>
      <c r="U159" s="909">
        <f t="shared" si="4"/>
        <v>100.69999999999999</v>
      </c>
    </row>
    <row r="160" spans="1:21" ht="12.75" thickBot="1">
      <c r="A160" s="225">
        <v>6</v>
      </c>
      <c r="B160" s="33"/>
      <c r="C160" s="999"/>
      <c r="D160" s="466" t="s">
        <v>16</v>
      </c>
      <c r="E160" s="15" t="s">
        <v>86</v>
      </c>
      <c r="F160" s="259"/>
      <c r="G160" s="259"/>
      <c r="H160" s="271">
        <v>6500</v>
      </c>
      <c r="I160" s="259"/>
      <c r="J160" s="361"/>
      <c r="K160" s="824">
        <v>6500</v>
      </c>
      <c r="L160" s="357"/>
      <c r="M160" s="353"/>
      <c r="N160" s="353"/>
      <c r="O160" s="357"/>
      <c r="P160" s="869"/>
      <c r="Q160" s="824">
        <v>4725</v>
      </c>
      <c r="R160" s="824">
        <v>6500</v>
      </c>
      <c r="S160" s="824">
        <v>4500</v>
      </c>
      <c r="T160" s="824">
        <v>4182</v>
      </c>
      <c r="U160" s="909">
        <f t="shared" si="4"/>
        <v>92.93333333333334</v>
      </c>
    </row>
    <row r="161" spans="1:21" ht="12.75" thickBot="1">
      <c r="A161" s="225">
        <v>7</v>
      </c>
      <c r="B161" s="33"/>
      <c r="C161" s="999"/>
      <c r="D161" s="466" t="s">
        <v>17</v>
      </c>
      <c r="E161" s="15" t="s">
        <v>86</v>
      </c>
      <c r="F161" s="259"/>
      <c r="G161" s="259"/>
      <c r="H161" s="271">
        <v>2300</v>
      </c>
      <c r="I161" s="259"/>
      <c r="J161" s="361"/>
      <c r="K161" s="824">
        <v>2300</v>
      </c>
      <c r="L161" s="357"/>
      <c r="M161" s="353"/>
      <c r="N161" s="353"/>
      <c r="O161" s="357"/>
      <c r="P161" s="869"/>
      <c r="Q161" s="824">
        <v>2874</v>
      </c>
      <c r="R161" s="824">
        <v>2300</v>
      </c>
      <c r="S161" s="824">
        <v>2800</v>
      </c>
      <c r="T161" s="824">
        <v>2841</v>
      </c>
      <c r="U161" s="909">
        <f t="shared" si="4"/>
        <v>101.46428571428572</v>
      </c>
    </row>
    <row r="162" spans="1:21" ht="12.75" thickBot="1">
      <c r="A162" s="681">
        <v>8</v>
      </c>
      <c r="B162" s="572"/>
      <c r="C162" s="1000"/>
      <c r="D162" s="467" t="s">
        <v>18</v>
      </c>
      <c r="E162" s="43" t="s">
        <v>139</v>
      </c>
      <c r="F162" s="312"/>
      <c r="G162" s="312"/>
      <c r="H162" s="293">
        <v>2100</v>
      </c>
      <c r="I162" s="312"/>
      <c r="J162" s="519"/>
      <c r="K162" s="679">
        <v>2100</v>
      </c>
      <c r="L162" s="360"/>
      <c r="M162" s="359"/>
      <c r="N162" s="359"/>
      <c r="O162" s="360"/>
      <c r="P162" s="871"/>
      <c r="Q162" s="679">
        <v>1522</v>
      </c>
      <c r="R162" s="679">
        <v>2100</v>
      </c>
      <c r="S162" s="679">
        <v>2100</v>
      </c>
      <c r="T162" s="679">
        <v>1783</v>
      </c>
      <c r="U162" s="909">
        <f t="shared" si="4"/>
        <v>84.9047619047619</v>
      </c>
    </row>
    <row r="163" spans="1:21" ht="12.75" thickBot="1">
      <c r="A163" s="39">
        <v>1</v>
      </c>
      <c r="B163" s="740">
        <v>2</v>
      </c>
      <c r="C163" s="998" t="s">
        <v>230</v>
      </c>
      <c r="D163" s="1032"/>
      <c r="E163" s="670" t="s">
        <v>231</v>
      </c>
      <c r="F163" s="262"/>
      <c r="G163" s="262"/>
      <c r="H163" s="262"/>
      <c r="I163" s="262"/>
      <c r="J163" s="509"/>
      <c r="K163" s="264">
        <v>22950</v>
      </c>
      <c r="M163" s="355"/>
      <c r="N163" s="355"/>
      <c r="P163" s="355"/>
      <c r="Q163" s="844">
        <v>22366</v>
      </c>
      <c r="R163" s="264">
        <v>22950</v>
      </c>
      <c r="S163" s="264">
        <v>27545</v>
      </c>
      <c r="T163" s="264">
        <v>24788</v>
      </c>
      <c r="U163" s="908">
        <f t="shared" si="4"/>
        <v>89.99092394263933</v>
      </c>
    </row>
    <row r="164" spans="1:21" ht="12.75" thickBot="1">
      <c r="A164" s="44">
        <v>2</v>
      </c>
      <c r="B164" s="35"/>
      <c r="C164" s="999"/>
      <c r="D164" s="466" t="s">
        <v>14</v>
      </c>
      <c r="E164" s="325" t="s">
        <v>54</v>
      </c>
      <c r="F164" s="259">
        <v>9560</v>
      </c>
      <c r="G164" s="259">
        <v>3340</v>
      </c>
      <c r="H164" s="747"/>
      <c r="I164" s="352"/>
      <c r="J164" s="353"/>
      <c r="K164" s="855">
        <v>12900</v>
      </c>
      <c r="M164" s="355"/>
      <c r="N164" s="355"/>
      <c r="P164" s="355"/>
      <c r="Q164" s="855">
        <v>14395</v>
      </c>
      <c r="R164" s="855">
        <v>12900</v>
      </c>
      <c r="S164" s="855">
        <v>15445</v>
      </c>
      <c r="T164" s="855">
        <v>14951</v>
      </c>
      <c r="U164" s="909">
        <f t="shared" si="4"/>
        <v>96.80155390093881</v>
      </c>
    </row>
    <row r="165" spans="1:21" ht="12.75" thickBot="1">
      <c r="A165" s="39">
        <v>3</v>
      </c>
      <c r="B165" s="35"/>
      <c r="C165" s="999"/>
      <c r="D165" s="1033" t="s">
        <v>15</v>
      </c>
      <c r="E165" s="325" t="s">
        <v>201</v>
      </c>
      <c r="F165" s="259"/>
      <c r="G165" s="259"/>
      <c r="H165" s="855">
        <v>2050</v>
      </c>
      <c r="I165" s="358"/>
      <c r="J165" s="353"/>
      <c r="K165" s="855">
        <v>2050</v>
      </c>
      <c r="M165" s="355"/>
      <c r="N165" s="355"/>
      <c r="P165" s="355"/>
      <c r="Q165" s="855">
        <v>1744</v>
      </c>
      <c r="R165" s="855">
        <v>2050</v>
      </c>
      <c r="S165" s="855">
        <v>2050</v>
      </c>
      <c r="T165" s="855">
        <v>501</v>
      </c>
      <c r="U165" s="909">
        <f t="shared" si="4"/>
        <v>24.4390243902439</v>
      </c>
    </row>
    <row r="166" spans="1:21" ht="12.75" thickBot="1">
      <c r="A166" s="44">
        <v>4</v>
      </c>
      <c r="B166" s="35"/>
      <c r="C166" s="999"/>
      <c r="D166" s="466" t="s">
        <v>16</v>
      </c>
      <c r="E166" s="15" t="s">
        <v>324</v>
      </c>
      <c r="F166" s="51"/>
      <c r="G166" s="51"/>
      <c r="H166" s="849">
        <v>200</v>
      </c>
      <c r="I166" s="259"/>
      <c r="J166" s="353"/>
      <c r="K166" s="849">
        <v>200</v>
      </c>
      <c r="M166" s="355"/>
      <c r="N166" s="355"/>
      <c r="P166" s="355"/>
      <c r="Q166" s="849">
        <v>0</v>
      </c>
      <c r="R166" s="849">
        <v>200</v>
      </c>
      <c r="S166" s="849">
        <v>1700</v>
      </c>
      <c r="T166" s="849">
        <v>1500</v>
      </c>
      <c r="U166" s="909">
        <f t="shared" si="4"/>
        <v>88.23529411764706</v>
      </c>
    </row>
    <row r="167" spans="1:21" ht="12.75" thickBot="1">
      <c r="A167" s="39">
        <v>5</v>
      </c>
      <c r="B167" s="35"/>
      <c r="C167" s="999"/>
      <c r="D167" s="466" t="s">
        <v>17</v>
      </c>
      <c r="E167" s="15" t="s">
        <v>87</v>
      </c>
      <c r="F167" s="51"/>
      <c r="G167" s="51"/>
      <c r="H167" s="849">
        <v>3200</v>
      </c>
      <c r="I167" s="259"/>
      <c r="J167" s="353"/>
      <c r="K167" s="849">
        <v>3200</v>
      </c>
      <c r="M167" s="355"/>
      <c r="N167" s="355"/>
      <c r="P167" s="355"/>
      <c r="Q167" s="849">
        <v>2471</v>
      </c>
      <c r="R167" s="849">
        <v>3200</v>
      </c>
      <c r="S167" s="849">
        <v>3200</v>
      </c>
      <c r="T167" s="849">
        <v>2656</v>
      </c>
      <c r="U167" s="909">
        <f t="shared" si="4"/>
        <v>83</v>
      </c>
    </row>
    <row r="168" spans="1:21" ht="12.75" thickBot="1">
      <c r="A168" s="44">
        <v>6</v>
      </c>
      <c r="B168" s="35"/>
      <c r="C168" s="999"/>
      <c r="D168" s="466" t="s">
        <v>18</v>
      </c>
      <c r="E168" s="15" t="s">
        <v>223</v>
      </c>
      <c r="F168" s="51"/>
      <c r="G168" s="51"/>
      <c r="H168" s="271">
        <v>1500</v>
      </c>
      <c r="I168" s="259"/>
      <c r="J168" s="356"/>
      <c r="K168" s="271">
        <v>1500</v>
      </c>
      <c r="M168" s="355"/>
      <c r="N168" s="355"/>
      <c r="P168" s="355"/>
      <c r="Q168" s="824">
        <v>1373</v>
      </c>
      <c r="R168" s="271">
        <v>1500</v>
      </c>
      <c r="S168" s="271">
        <v>1100</v>
      </c>
      <c r="T168" s="271">
        <v>1095</v>
      </c>
      <c r="U168" s="909">
        <f t="shared" si="4"/>
        <v>99.54545454545455</v>
      </c>
    </row>
    <row r="169" spans="1:21" ht="12.75" thickBot="1">
      <c r="A169" s="39">
        <v>7</v>
      </c>
      <c r="B169" s="35"/>
      <c r="C169" s="999"/>
      <c r="D169" s="466" t="s">
        <v>43</v>
      </c>
      <c r="E169" s="15" t="s">
        <v>138</v>
      </c>
      <c r="F169" s="51"/>
      <c r="G169" s="51"/>
      <c r="H169" s="271">
        <v>1300</v>
      </c>
      <c r="I169" s="259"/>
      <c r="J169" s="353"/>
      <c r="K169" s="271">
        <v>1300</v>
      </c>
      <c r="L169" s="357"/>
      <c r="M169" s="353"/>
      <c r="N169" s="353"/>
      <c r="O169" s="357"/>
      <c r="P169" s="869"/>
      <c r="Q169" s="824">
        <v>1303</v>
      </c>
      <c r="R169" s="271">
        <v>1300</v>
      </c>
      <c r="S169" s="271">
        <v>2850</v>
      </c>
      <c r="T169" s="271">
        <v>2928</v>
      </c>
      <c r="U169" s="909">
        <f t="shared" si="4"/>
        <v>102.73684210526315</v>
      </c>
    </row>
    <row r="170" spans="1:21" ht="12.75" thickBot="1">
      <c r="A170" s="44">
        <v>8</v>
      </c>
      <c r="B170" s="130"/>
      <c r="C170" s="1000"/>
      <c r="D170" s="467" t="s">
        <v>44</v>
      </c>
      <c r="E170" s="43" t="s">
        <v>194</v>
      </c>
      <c r="F170" s="64"/>
      <c r="G170" s="64"/>
      <c r="H170" s="293">
        <v>1800</v>
      </c>
      <c r="I170" s="312"/>
      <c r="J170" s="359"/>
      <c r="K170" s="293">
        <v>1800</v>
      </c>
      <c r="L170" s="360"/>
      <c r="M170" s="359"/>
      <c r="N170" s="359"/>
      <c r="O170" s="360"/>
      <c r="P170" s="871"/>
      <c r="Q170" s="679">
        <v>1080</v>
      </c>
      <c r="R170" s="293">
        <v>1800</v>
      </c>
      <c r="S170" s="293">
        <v>1200</v>
      </c>
      <c r="T170" s="293">
        <v>1157</v>
      </c>
      <c r="U170" s="909">
        <f t="shared" si="4"/>
        <v>96.41666666666666</v>
      </c>
    </row>
    <row r="171" spans="1:21" ht="12.75" thickBot="1">
      <c r="A171" s="673">
        <v>1</v>
      </c>
      <c r="B171" s="674">
        <v>3</v>
      </c>
      <c r="C171" s="1023" t="s">
        <v>232</v>
      </c>
      <c r="D171" s="1034"/>
      <c r="E171" s="675" t="s">
        <v>229</v>
      </c>
      <c r="F171" s="676"/>
      <c r="G171" s="676"/>
      <c r="H171" s="261"/>
      <c r="I171" s="260"/>
      <c r="J171" s="680"/>
      <c r="K171" s="680"/>
      <c r="L171" s="677"/>
      <c r="M171" s="678"/>
      <c r="N171" s="678"/>
      <c r="O171" s="677"/>
      <c r="P171" s="678"/>
      <c r="Q171" s="882"/>
      <c r="R171" s="653"/>
      <c r="S171" s="653">
        <v>0</v>
      </c>
      <c r="T171" s="653"/>
      <c r="U171" s="909"/>
    </row>
    <row r="172" spans="1:21" ht="12.75" thickBot="1">
      <c r="A172" s="39">
        <v>2</v>
      </c>
      <c r="B172" s="331"/>
      <c r="C172" s="998"/>
      <c r="D172" s="1007" t="s">
        <v>14</v>
      </c>
      <c r="E172" s="425" t="s">
        <v>233</v>
      </c>
      <c r="F172" s="50"/>
      <c r="G172" s="50"/>
      <c r="H172" s="263"/>
      <c r="I172" s="262"/>
      <c r="J172" s="672"/>
      <c r="K172" s="672"/>
      <c r="L172" s="643"/>
      <c r="M172" s="644"/>
      <c r="N172" s="644"/>
      <c r="O172" s="643"/>
      <c r="P172" s="644"/>
      <c r="Q172" s="883"/>
      <c r="R172" s="271"/>
      <c r="S172" s="271">
        <v>0</v>
      </c>
      <c r="T172" s="271"/>
      <c r="U172" s="909"/>
    </row>
    <row r="173" spans="1:21" ht="12.75" thickBot="1">
      <c r="A173" s="114">
        <v>3</v>
      </c>
      <c r="B173" s="130"/>
      <c r="C173" s="1000"/>
      <c r="D173" s="467" t="s">
        <v>15</v>
      </c>
      <c r="E173" s="43" t="s">
        <v>234</v>
      </c>
      <c r="F173" s="64"/>
      <c r="G173" s="64"/>
      <c r="H173" s="293"/>
      <c r="I173" s="312"/>
      <c r="J173" s="679"/>
      <c r="K173" s="679"/>
      <c r="L173" s="506"/>
      <c r="M173" s="507"/>
      <c r="N173" s="507"/>
      <c r="O173" s="506"/>
      <c r="P173" s="507"/>
      <c r="Q173" s="884"/>
      <c r="R173" s="293"/>
      <c r="S173" s="293">
        <v>0</v>
      </c>
      <c r="T173" s="293"/>
      <c r="U173" s="909"/>
    </row>
    <row r="174" spans="1:21" ht="14.25" thickBot="1">
      <c r="A174" s="45">
        <v>1</v>
      </c>
      <c r="B174" s="522" t="s">
        <v>250</v>
      </c>
      <c r="C174" s="1024"/>
      <c r="D174" s="1035"/>
      <c r="E174" s="524"/>
      <c r="F174" s="344"/>
      <c r="G174" s="344"/>
      <c r="H174" s="671"/>
      <c r="I174" s="671"/>
      <c r="J174" s="514"/>
      <c r="K174" s="864">
        <v>40090</v>
      </c>
      <c r="L174" s="505"/>
      <c r="M174" s="478"/>
      <c r="N174" s="478"/>
      <c r="O174" s="505"/>
      <c r="P174" s="478"/>
      <c r="Q174" s="885">
        <v>38135</v>
      </c>
      <c r="R174" s="864">
        <v>40090</v>
      </c>
      <c r="S174" s="864">
        <v>45485</v>
      </c>
      <c r="T174" s="864">
        <v>42012</v>
      </c>
      <c r="U174" s="908">
        <f t="shared" si="4"/>
        <v>92.36451577443113</v>
      </c>
    </row>
    <row r="175" spans="1:21" ht="12.75" thickBot="1">
      <c r="A175" s="223">
        <f>A174+1</f>
        <v>2</v>
      </c>
      <c r="B175" s="219"/>
      <c r="C175" s="998" t="s">
        <v>264</v>
      </c>
      <c r="D175" s="1036" t="s">
        <v>42</v>
      </c>
      <c r="E175" s="332"/>
      <c r="F175" s="543"/>
      <c r="G175" s="544"/>
      <c r="H175" s="544"/>
      <c r="I175" s="544"/>
      <c r="J175" s="497"/>
      <c r="K175" s="544"/>
      <c r="M175" s="355"/>
      <c r="N175" s="355"/>
      <c r="P175" s="355"/>
      <c r="Q175" s="886">
        <v>38135</v>
      </c>
      <c r="R175" s="544">
        <v>40090</v>
      </c>
      <c r="S175" s="544">
        <v>40985</v>
      </c>
      <c r="T175" s="544">
        <v>42012</v>
      </c>
      <c r="U175" s="909">
        <f t="shared" si="4"/>
        <v>102.50579480297671</v>
      </c>
    </row>
    <row r="176" spans="1:21" ht="12.75" thickBot="1">
      <c r="A176" s="223">
        <f>A175+1</f>
        <v>3</v>
      </c>
      <c r="B176" s="219"/>
      <c r="C176" s="1025"/>
      <c r="D176" s="466" t="s">
        <v>14</v>
      </c>
      <c r="E176" s="325" t="s">
        <v>54</v>
      </c>
      <c r="F176" s="368">
        <v>13250</v>
      </c>
      <c r="G176" s="368">
        <v>4640</v>
      </c>
      <c r="H176" s="368"/>
      <c r="I176" s="367"/>
      <c r="J176" s="497"/>
      <c r="K176" s="273">
        <v>17890</v>
      </c>
      <c r="M176" s="355"/>
      <c r="N176" s="355"/>
      <c r="P176" s="355"/>
      <c r="Q176" s="796">
        <v>18115</v>
      </c>
      <c r="R176" s="796">
        <v>17890</v>
      </c>
      <c r="S176" s="796">
        <v>18785</v>
      </c>
      <c r="T176" s="796">
        <v>18325</v>
      </c>
      <c r="U176" s="909">
        <f t="shared" si="4"/>
        <v>97.551237689646</v>
      </c>
    </row>
    <row r="177" spans="1:21" ht="12.75" thickBot="1">
      <c r="A177" s="223">
        <v>4</v>
      </c>
      <c r="B177" s="219"/>
      <c r="C177" s="1025"/>
      <c r="D177" s="466" t="s">
        <v>15</v>
      </c>
      <c r="E177" s="325" t="s">
        <v>202</v>
      </c>
      <c r="F177" s="273"/>
      <c r="G177" s="273"/>
      <c r="H177" s="832">
        <v>2150</v>
      </c>
      <c r="I177" s="268"/>
      <c r="J177" s="361"/>
      <c r="K177" s="273">
        <v>2150</v>
      </c>
      <c r="M177" s="355"/>
      <c r="N177" s="355"/>
      <c r="P177" s="355"/>
      <c r="Q177" s="832">
        <v>2095</v>
      </c>
      <c r="R177" s="832">
        <v>2150</v>
      </c>
      <c r="S177" s="832">
        <v>2150</v>
      </c>
      <c r="T177" s="832">
        <v>2154</v>
      </c>
      <c r="U177" s="909">
        <f t="shared" si="4"/>
        <v>100.18604651162791</v>
      </c>
    </row>
    <row r="178" spans="1:21" ht="12.75" thickBot="1">
      <c r="A178" s="223">
        <v>5</v>
      </c>
      <c r="B178" s="219"/>
      <c r="C178" s="1025"/>
      <c r="D178" s="466" t="s">
        <v>16</v>
      </c>
      <c r="E178" s="447" t="s">
        <v>203</v>
      </c>
      <c r="F178" s="273"/>
      <c r="G178" s="273"/>
      <c r="H178" s="832">
        <v>1000</v>
      </c>
      <c r="I178" s="268"/>
      <c r="J178" s="361"/>
      <c r="K178" s="273">
        <v>1000</v>
      </c>
      <c r="M178" s="355"/>
      <c r="N178" s="355"/>
      <c r="P178" s="355"/>
      <c r="Q178" s="832">
        <v>711</v>
      </c>
      <c r="R178" s="832">
        <v>1000</v>
      </c>
      <c r="S178" s="832">
        <v>1000</v>
      </c>
      <c r="T178" s="832">
        <v>613</v>
      </c>
      <c r="U178" s="909">
        <f t="shared" si="4"/>
        <v>61.3</v>
      </c>
    </row>
    <row r="179" spans="1:21" ht="12.75" thickBot="1">
      <c r="A179" s="44">
        <v>6</v>
      </c>
      <c r="B179" s="35"/>
      <c r="C179" s="1004"/>
      <c r="D179" s="1037" t="s">
        <v>17</v>
      </c>
      <c r="E179" s="325" t="s">
        <v>137</v>
      </c>
      <c r="F179" s="259"/>
      <c r="G179" s="259"/>
      <c r="H179" s="824">
        <v>250</v>
      </c>
      <c r="I179" s="374"/>
      <c r="J179" s="361"/>
      <c r="K179" s="271">
        <v>250</v>
      </c>
      <c r="M179" s="355"/>
      <c r="N179" s="355"/>
      <c r="P179" s="355"/>
      <c r="Q179" s="824">
        <v>45</v>
      </c>
      <c r="R179" s="824">
        <v>250</v>
      </c>
      <c r="S179" s="824">
        <v>250</v>
      </c>
      <c r="T179" s="824">
        <v>13</v>
      </c>
      <c r="U179" s="909">
        <f t="shared" si="4"/>
        <v>5.2</v>
      </c>
    </row>
    <row r="180" spans="1:21" ht="12.75" thickBot="1">
      <c r="A180" s="44">
        <v>7</v>
      </c>
      <c r="B180" s="35"/>
      <c r="C180" s="999"/>
      <c r="D180" s="466" t="s">
        <v>18</v>
      </c>
      <c r="E180" s="15" t="s">
        <v>140</v>
      </c>
      <c r="F180" s="259"/>
      <c r="G180" s="259"/>
      <c r="H180" s="824">
        <v>2500</v>
      </c>
      <c r="I180" s="374"/>
      <c r="J180" s="361"/>
      <c r="K180" s="271">
        <v>2500</v>
      </c>
      <c r="L180" s="517"/>
      <c r="M180" s="518"/>
      <c r="N180" s="518"/>
      <c r="O180" s="517"/>
      <c r="P180" s="518"/>
      <c r="Q180" s="824">
        <v>1820</v>
      </c>
      <c r="R180" s="824">
        <v>2500</v>
      </c>
      <c r="S180" s="824">
        <v>4500</v>
      </c>
      <c r="T180" s="824">
        <v>3684</v>
      </c>
      <c r="U180" s="909">
        <f t="shared" si="4"/>
        <v>81.86666666666666</v>
      </c>
    </row>
    <row r="181" spans="1:21" ht="12.75" thickBot="1">
      <c r="A181" s="44"/>
      <c r="B181" s="35"/>
      <c r="C181" s="1004"/>
      <c r="D181" s="797" t="s">
        <v>43</v>
      </c>
      <c r="E181" s="448" t="s">
        <v>302</v>
      </c>
      <c r="F181" s="308"/>
      <c r="G181" s="308"/>
      <c r="H181" s="271">
        <v>0</v>
      </c>
      <c r="I181" s="275"/>
      <c r="J181" s="498"/>
      <c r="K181" s="271">
        <v>0</v>
      </c>
      <c r="M181" s="355"/>
      <c r="N181" s="355"/>
      <c r="P181" s="355"/>
      <c r="Q181" s="848"/>
      <c r="R181" s="271">
        <v>0</v>
      </c>
      <c r="S181" s="271">
        <v>0</v>
      </c>
      <c r="T181" s="271"/>
      <c r="U181" s="909"/>
    </row>
    <row r="182" spans="1:21" ht="12.75" thickBot="1">
      <c r="A182" s="44">
        <v>8</v>
      </c>
      <c r="B182" s="35"/>
      <c r="C182" s="1004"/>
      <c r="D182" s="797" t="s">
        <v>44</v>
      </c>
      <c r="E182" s="448" t="s">
        <v>196</v>
      </c>
      <c r="F182" s="308"/>
      <c r="G182" s="308"/>
      <c r="H182" s="848">
        <v>7000</v>
      </c>
      <c r="I182" s="308"/>
      <c r="J182" s="498"/>
      <c r="K182" s="309">
        <v>7000</v>
      </c>
      <c r="M182" s="355"/>
      <c r="N182" s="355"/>
      <c r="P182" s="355"/>
      <c r="Q182" s="848">
        <v>7080</v>
      </c>
      <c r="R182" s="848">
        <v>7000</v>
      </c>
      <c r="S182" s="848">
        <v>9500</v>
      </c>
      <c r="T182" s="848">
        <v>9363</v>
      </c>
      <c r="U182" s="909">
        <f t="shared" si="4"/>
        <v>98.5578947368421</v>
      </c>
    </row>
    <row r="183" spans="1:21" ht="12.75" thickBot="1">
      <c r="A183" s="44"/>
      <c r="B183" s="35"/>
      <c r="C183" s="1004"/>
      <c r="D183" s="797" t="s">
        <v>45</v>
      </c>
      <c r="E183" s="448" t="s">
        <v>303</v>
      </c>
      <c r="F183" s="308"/>
      <c r="G183" s="308"/>
      <c r="H183" s="848">
        <v>5000</v>
      </c>
      <c r="I183" s="308"/>
      <c r="J183" s="498"/>
      <c r="K183" s="309">
        <v>5000</v>
      </c>
      <c r="M183" s="355"/>
      <c r="N183" s="355"/>
      <c r="P183" s="355"/>
      <c r="Q183" s="848">
        <v>5106</v>
      </c>
      <c r="R183" s="848">
        <v>5000</v>
      </c>
      <c r="S183" s="848">
        <v>5000</v>
      </c>
      <c r="T183" s="848">
        <v>4611</v>
      </c>
      <c r="U183" s="909">
        <f t="shared" si="4"/>
        <v>92.22</v>
      </c>
    </row>
    <row r="184" spans="1:22" ht="12.75" thickBot="1">
      <c r="A184" s="44">
        <v>9</v>
      </c>
      <c r="B184" s="35"/>
      <c r="C184" s="1000"/>
      <c r="D184" s="467" t="s">
        <v>60</v>
      </c>
      <c r="E184" s="43" t="s">
        <v>215</v>
      </c>
      <c r="F184" s="312"/>
      <c r="G184" s="312"/>
      <c r="H184" s="856">
        <v>4300</v>
      </c>
      <c r="I184" s="312"/>
      <c r="J184" s="519"/>
      <c r="K184" s="682">
        <v>4300</v>
      </c>
      <c r="L184" s="872"/>
      <c r="M184" s="359"/>
      <c r="N184" s="359"/>
      <c r="O184" s="360"/>
      <c r="P184" s="359"/>
      <c r="Q184" s="856">
        <v>3163</v>
      </c>
      <c r="R184" s="856">
        <v>4300</v>
      </c>
      <c r="S184" s="856">
        <v>4300</v>
      </c>
      <c r="T184" s="856">
        <v>3249</v>
      </c>
      <c r="U184" s="909">
        <f t="shared" si="4"/>
        <v>75.55813953488372</v>
      </c>
      <c r="V184" s="355"/>
    </row>
    <row r="185" spans="1:21" ht="0.75" customHeight="1" hidden="1" thickBot="1">
      <c r="A185" s="342"/>
      <c r="B185" s="10"/>
      <c r="C185" s="17"/>
      <c r="D185" s="1009"/>
      <c r="E185" s="18"/>
      <c r="F185" s="258"/>
      <c r="G185" s="258"/>
      <c r="H185" s="272"/>
      <c r="I185" s="258"/>
      <c r="J185" s="502"/>
      <c r="K185" s="258"/>
      <c r="M185" s="355"/>
      <c r="N185" s="355"/>
      <c r="P185" s="355"/>
      <c r="Q185" s="258"/>
      <c r="R185" s="259"/>
      <c r="S185" s="258">
        <v>0</v>
      </c>
      <c r="T185" s="258"/>
      <c r="U185" s="909" t="e">
        <f t="shared" si="4"/>
        <v>#DIV/0!</v>
      </c>
    </row>
    <row r="186" spans="1:21" ht="0.75" customHeight="1" thickBot="1">
      <c r="A186" s="342"/>
      <c r="B186" s="10"/>
      <c r="C186" s="17"/>
      <c r="D186" s="1009"/>
      <c r="E186" s="18"/>
      <c r="F186" s="258"/>
      <c r="G186" s="258"/>
      <c r="H186" s="272"/>
      <c r="I186" s="258"/>
      <c r="J186" s="502"/>
      <c r="K186" s="258"/>
      <c r="M186" s="355"/>
      <c r="N186" s="355"/>
      <c r="P186" s="355"/>
      <c r="Q186" s="258"/>
      <c r="R186" s="259"/>
      <c r="S186" s="258">
        <v>0</v>
      </c>
      <c r="T186" s="258"/>
      <c r="U186" s="909" t="e">
        <f t="shared" si="4"/>
        <v>#DIV/0!</v>
      </c>
    </row>
    <row r="187" spans="1:22" ht="14.25" thickBot="1">
      <c r="A187" s="220"/>
      <c r="B187" s="484" t="s">
        <v>245</v>
      </c>
      <c r="C187" s="481"/>
      <c r="D187" s="1029"/>
      <c r="E187" s="493"/>
      <c r="F187" s="228"/>
      <c r="G187" s="227"/>
      <c r="H187" s="227"/>
      <c r="I187" s="227"/>
      <c r="J187" s="494"/>
      <c r="K187" s="857">
        <f>K188+K194+K200</f>
        <v>56859</v>
      </c>
      <c r="L187" s="495"/>
      <c r="M187" s="496"/>
      <c r="N187" s="496"/>
      <c r="O187" s="495"/>
      <c r="P187" s="496"/>
      <c r="Q187" s="857">
        <f>Q188+Q194+Q200</f>
        <v>62627</v>
      </c>
      <c r="R187" s="857">
        <f>R188+R194+R200</f>
        <v>56859</v>
      </c>
      <c r="S187" s="857">
        <v>58918</v>
      </c>
      <c r="T187" s="857">
        <f>T188+T194+T200</f>
        <v>55074</v>
      </c>
      <c r="U187" s="908">
        <f t="shared" si="4"/>
        <v>93.47567806103399</v>
      </c>
      <c r="V187" s="556"/>
    </row>
    <row r="188" spans="1:22" ht="12.75" thickBot="1">
      <c r="A188" s="44">
        <v>1</v>
      </c>
      <c r="B188" s="217">
        <v>1</v>
      </c>
      <c r="C188" s="999" t="s">
        <v>248</v>
      </c>
      <c r="D188" s="456" t="s">
        <v>246</v>
      </c>
      <c r="E188" s="737"/>
      <c r="F188" s="192"/>
      <c r="G188" s="184"/>
      <c r="H188" s="296"/>
      <c r="I188" s="545"/>
      <c r="J188" s="515"/>
      <c r="K188" s="831">
        <v>11500</v>
      </c>
      <c r="L188" s="516"/>
      <c r="M188" s="474"/>
      <c r="N188" s="474"/>
      <c r="O188" s="516"/>
      <c r="P188" s="474"/>
      <c r="Q188" s="831">
        <v>9934</v>
      </c>
      <c r="R188" s="831">
        <v>11500</v>
      </c>
      <c r="S188" s="831">
        <v>11200</v>
      </c>
      <c r="T188" s="831">
        <v>9263</v>
      </c>
      <c r="U188" s="908">
        <f t="shared" si="4"/>
        <v>82.70535714285714</v>
      </c>
      <c r="V188" s="556"/>
    </row>
    <row r="189" spans="1:22" ht="12.75" thickBot="1">
      <c r="A189" s="44">
        <v>2</v>
      </c>
      <c r="B189" s="33"/>
      <c r="C189" s="999"/>
      <c r="D189" s="797" t="s">
        <v>14</v>
      </c>
      <c r="E189" s="369" t="s">
        <v>88</v>
      </c>
      <c r="F189" s="118"/>
      <c r="G189" s="118"/>
      <c r="H189" s="271"/>
      <c r="I189" s="65"/>
      <c r="J189" s="356"/>
      <c r="K189" s="824"/>
      <c r="M189" s="355"/>
      <c r="N189" s="355"/>
      <c r="P189" s="355"/>
      <c r="Q189" s="824"/>
      <c r="R189" s="824"/>
      <c r="S189" s="824">
        <v>0</v>
      </c>
      <c r="T189" s="824"/>
      <c r="U189" s="909"/>
      <c r="V189" s="761"/>
    </row>
    <row r="190" spans="1:22" ht="12.75" thickBot="1">
      <c r="A190" s="44">
        <v>3</v>
      </c>
      <c r="B190" s="30"/>
      <c r="C190" s="999"/>
      <c r="D190" s="466" t="s">
        <v>15</v>
      </c>
      <c r="E190" s="15" t="s">
        <v>89</v>
      </c>
      <c r="F190" s="51"/>
      <c r="G190" s="51"/>
      <c r="H190" s="271">
        <v>2600</v>
      </c>
      <c r="I190" s="51"/>
      <c r="J190" s="353"/>
      <c r="K190" s="824">
        <v>2600</v>
      </c>
      <c r="L190" s="510"/>
      <c r="M190" s="353"/>
      <c r="N190" s="353"/>
      <c r="O190" s="357"/>
      <c r="P190" s="869"/>
      <c r="Q190" s="824">
        <v>2354</v>
      </c>
      <c r="R190" s="824">
        <v>2600</v>
      </c>
      <c r="S190" s="824">
        <v>2600</v>
      </c>
      <c r="T190" s="824">
        <v>2861</v>
      </c>
      <c r="U190" s="909">
        <f t="shared" si="4"/>
        <v>110.03846153846153</v>
      </c>
      <c r="V190" s="761"/>
    </row>
    <row r="191" spans="1:22" ht="12.75" thickBot="1">
      <c r="A191" s="44">
        <v>4</v>
      </c>
      <c r="B191" s="30"/>
      <c r="C191" s="999"/>
      <c r="D191" s="466" t="s">
        <v>16</v>
      </c>
      <c r="E191" s="15" t="s">
        <v>141</v>
      </c>
      <c r="F191" s="51"/>
      <c r="G191" s="51"/>
      <c r="H191" s="271">
        <v>7500</v>
      </c>
      <c r="I191" s="51"/>
      <c r="J191" s="353"/>
      <c r="K191" s="824">
        <v>7500</v>
      </c>
      <c r="L191" s="510"/>
      <c r="M191" s="353"/>
      <c r="N191" s="353"/>
      <c r="O191" s="357"/>
      <c r="P191" s="869"/>
      <c r="Q191" s="824">
        <v>6259</v>
      </c>
      <c r="R191" s="824">
        <v>7500</v>
      </c>
      <c r="S191" s="824">
        <v>7500</v>
      </c>
      <c r="T191" s="824">
        <v>5402</v>
      </c>
      <c r="U191" s="909">
        <f t="shared" si="4"/>
        <v>72.02666666666667</v>
      </c>
      <c r="V191" s="556"/>
    </row>
    <row r="192" spans="1:22" ht="12.75" thickBot="1">
      <c r="A192" s="44">
        <v>5</v>
      </c>
      <c r="B192" s="30"/>
      <c r="C192" s="999"/>
      <c r="D192" s="466" t="s">
        <v>17</v>
      </c>
      <c r="E192" s="15" t="s">
        <v>142</v>
      </c>
      <c r="F192" s="51"/>
      <c r="G192" s="51"/>
      <c r="H192" s="271">
        <v>100</v>
      </c>
      <c r="I192" s="51"/>
      <c r="J192" s="353"/>
      <c r="K192" s="824">
        <v>100</v>
      </c>
      <c r="L192" s="510"/>
      <c r="M192" s="353"/>
      <c r="N192" s="353"/>
      <c r="O192" s="357"/>
      <c r="P192" s="869"/>
      <c r="Q192" s="824">
        <v>321</v>
      </c>
      <c r="R192" s="824">
        <v>100</v>
      </c>
      <c r="S192" s="824">
        <v>100</v>
      </c>
      <c r="T192" s="824">
        <v>0</v>
      </c>
      <c r="U192" s="909">
        <f t="shared" si="4"/>
        <v>0</v>
      </c>
      <c r="V192" s="556"/>
    </row>
    <row r="193" spans="1:22" ht="12.75" thickBot="1">
      <c r="A193" s="44">
        <v>6</v>
      </c>
      <c r="B193" s="33"/>
      <c r="C193" s="1004"/>
      <c r="D193" s="466" t="s">
        <v>18</v>
      </c>
      <c r="E193" s="15" t="s">
        <v>216</v>
      </c>
      <c r="F193" s="65"/>
      <c r="G193" s="65"/>
      <c r="H193" s="309"/>
      <c r="I193" s="308">
        <v>1300</v>
      </c>
      <c r="J193" s="356"/>
      <c r="K193" s="848">
        <v>1300</v>
      </c>
      <c r="L193" s="520"/>
      <c r="M193" s="356"/>
      <c r="N193" s="356"/>
      <c r="O193" s="521"/>
      <c r="P193" s="870"/>
      <c r="Q193" s="848">
        <v>1000</v>
      </c>
      <c r="R193" s="848">
        <v>1300</v>
      </c>
      <c r="S193" s="848">
        <v>1000</v>
      </c>
      <c r="T193" s="848">
        <v>1000</v>
      </c>
      <c r="U193" s="909">
        <f t="shared" si="4"/>
        <v>100</v>
      </c>
      <c r="V193" s="556"/>
    </row>
    <row r="194" spans="1:22" ht="12.75" thickBot="1">
      <c r="A194" s="44">
        <v>7</v>
      </c>
      <c r="B194" s="33"/>
      <c r="C194" s="1004"/>
      <c r="D194" s="464" t="s">
        <v>279</v>
      </c>
      <c r="E194" s="738"/>
      <c r="F194" s="65"/>
      <c r="G194" s="65"/>
      <c r="H194" s="309"/>
      <c r="I194" s="65"/>
      <c r="J194" s="521"/>
      <c r="K194" s="858">
        <v>41735</v>
      </c>
      <c r="L194" s="520"/>
      <c r="M194" s="356"/>
      <c r="N194" s="356"/>
      <c r="O194" s="521"/>
      <c r="P194" s="870"/>
      <c r="Q194" s="858">
        <v>45135</v>
      </c>
      <c r="R194" s="858">
        <v>41735</v>
      </c>
      <c r="S194" s="858">
        <v>45594</v>
      </c>
      <c r="T194" s="858">
        <v>43846</v>
      </c>
      <c r="U194" s="908">
        <f t="shared" si="4"/>
        <v>96.16616221432645</v>
      </c>
      <c r="V194" s="556"/>
    </row>
    <row r="195" spans="1:22" ht="12.75" thickBot="1">
      <c r="A195" s="44">
        <v>8</v>
      </c>
      <c r="B195" s="33"/>
      <c r="C195" s="1004"/>
      <c r="D195" s="466" t="s">
        <v>14</v>
      </c>
      <c r="E195" s="15" t="s">
        <v>270</v>
      </c>
      <c r="F195" s="259">
        <v>5050</v>
      </c>
      <c r="G195" s="259">
        <v>1765</v>
      </c>
      <c r="H195" s="271"/>
      <c r="I195" s="259"/>
      <c r="J195" s="754"/>
      <c r="K195" s="848">
        <v>6815</v>
      </c>
      <c r="L195" s="520"/>
      <c r="M195" s="356"/>
      <c r="N195" s="356"/>
      <c r="O195" s="521"/>
      <c r="P195" s="870"/>
      <c r="Q195" s="848">
        <v>10740</v>
      </c>
      <c r="R195" s="848">
        <v>6815</v>
      </c>
      <c r="S195" s="848">
        <v>24300</v>
      </c>
      <c r="T195" s="848">
        <v>22552</v>
      </c>
      <c r="U195" s="909">
        <f t="shared" si="4"/>
        <v>92.80658436213992</v>
      </c>
      <c r="V195" s="556"/>
    </row>
    <row r="196" spans="1:22" ht="12.75" thickBot="1">
      <c r="A196" s="44">
        <v>9</v>
      </c>
      <c r="B196" s="33"/>
      <c r="C196" s="1004"/>
      <c r="D196" s="466" t="s">
        <v>15</v>
      </c>
      <c r="E196" s="15" t="s">
        <v>280</v>
      </c>
      <c r="F196" s="259"/>
      <c r="G196" s="259"/>
      <c r="H196" s="271"/>
      <c r="I196" s="259"/>
      <c r="J196" s="755"/>
      <c r="K196" s="824">
        <v>0</v>
      </c>
      <c r="L196" s="357"/>
      <c r="M196" s="353"/>
      <c r="N196" s="353"/>
      <c r="O196" s="357"/>
      <c r="P196" s="869"/>
      <c r="Q196" s="824"/>
      <c r="R196" s="824">
        <v>0</v>
      </c>
      <c r="S196" s="824">
        <v>0</v>
      </c>
      <c r="T196" s="824"/>
      <c r="U196" s="909"/>
      <c r="V196" s="556"/>
    </row>
    <row r="197" spans="1:22" ht="12.75" thickBot="1">
      <c r="A197" s="44"/>
      <c r="B197" s="33"/>
      <c r="C197" s="999"/>
      <c r="D197" s="1038" t="s">
        <v>16</v>
      </c>
      <c r="E197" s="15" t="s">
        <v>289</v>
      </c>
      <c r="F197" s="262">
        <v>25870</v>
      </c>
      <c r="G197" s="262">
        <v>9050</v>
      </c>
      <c r="H197" s="263"/>
      <c r="I197" s="262"/>
      <c r="J197" s="778"/>
      <c r="K197" s="672">
        <v>34920</v>
      </c>
      <c r="L197" s="508"/>
      <c r="M197" s="509"/>
      <c r="N197" s="509"/>
      <c r="O197" s="508"/>
      <c r="P197" s="879"/>
      <c r="Q197" s="672">
        <v>34395</v>
      </c>
      <c r="R197" s="672">
        <v>34920</v>
      </c>
      <c r="S197" s="672">
        <v>21294</v>
      </c>
      <c r="T197" s="672">
        <v>21294</v>
      </c>
      <c r="U197" s="909">
        <f t="shared" si="4"/>
        <v>100</v>
      </c>
      <c r="V197" s="779"/>
    </row>
    <row r="198" spans="1:22" ht="12.75" thickBot="1">
      <c r="A198" s="44">
        <v>10</v>
      </c>
      <c r="B198" s="752">
        <v>2</v>
      </c>
      <c r="C198" s="1026" t="s">
        <v>247</v>
      </c>
      <c r="D198" s="1039" t="s">
        <v>249</v>
      </c>
      <c r="E198" s="742"/>
      <c r="F198" s="63"/>
      <c r="G198" s="63"/>
      <c r="H198" s="280"/>
      <c r="I198" s="63"/>
      <c r="J198" s="746"/>
      <c r="K198" s="842"/>
      <c r="L198" s="746"/>
      <c r="M198" s="745"/>
      <c r="N198" s="745"/>
      <c r="O198" s="746"/>
      <c r="P198" s="880"/>
      <c r="Q198" s="842"/>
      <c r="R198" s="842"/>
      <c r="S198" s="842">
        <v>0</v>
      </c>
      <c r="T198" s="842"/>
      <c r="U198" s="909"/>
      <c r="V198" s="761"/>
    </row>
    <row r="199" spans="1:22" ht="12.75" thickBot="1">
      <c r="A199" s="44">
        <v>11</v>
      </c>
      <c r="B199" s="35"/>
      <c r="C199" s="999"/>
      <c r="D199" s="1040">
        <v>1</v>
      </c>
      <c r="E199" s="743" t="s">
        <v>271</v>
      </c>
      <c r="F199" s="51"/>
      <c r="G199" s="51"/>
      <c r="H199" s="271"/>
      <c r="I199" s="51"/>
      <c r="J199" s="353"/>
      <c r="K199" s="824"/>
      <c r="L199" s="357"/>
      <c r="M199" s="353"/>
      <c r="N199" s="353"/>
      <c r="O199" s="357"/>
      <c r="P199" s="353"/>
      <c r="Q199" s="824"/>
      <c r="R199" s="824"/>
      <c r="S199" s="824">
        <v>0</v>
      </c>
      <c r="T199" s="824"/>
      <c r="U199" s="909"/>
      <c r="V199" s="556"/>
    </row>
    <row r="200" spans="1:22" ht="12.75" thickBot="1">
      <c r="A200" s="44">
        <v>12</v>
      </c>
      <c r="B200" s="753">
        <v>3</v>
      </c>
      <c r="C200" s="999" t="s">
        <v>272</v>
      </c>
      <c r="D200" s="1039" t="s">
        <v>273</v>
      </c>
      <c r="E200" s="742"/>
      <c r="F200" s="51"/>
      <c r="G200" s="51"/>
      <c r="H200" s="271"/>
      <c r="I200" s="51"/>
      <c r="J200" s="353"/>
      <c r="K200" s="835">
        <v>3624</v>
      </c>
      <c r="L200" s="357"/>
      <c r="M200" s="353"/>
      <c r="N200" s="353"/>
      <c r="O200" s="357"/>
      <c r="P200" s="353"/>
      <c r="Q200" s="835">
        <v>7558</v>
      </c>
      <c r="R200" s="835">
        <v>3624</v>
      </c>
      <c r="S200" s="835">
        <v>2124</v>
      </c>
      <c r="T200" s="835">
        <v>1965</v>
      </c>
      <c r="U200" s="908">
        <f t="shared" si="4"/>
        <v>92.51412429378531</v>
      </c>
      <c r="V200" s="556"/>
    </row>
    <row r="201" spans="1:22" ht="12.75" thickBot="1">
      <c r="A201" s="44">
        <v>13</v>
      </c>
      <c r="B201" s="35"/>
      <c r="C201" s="1027"/>
      <c r="D201" s="1040">
        <v>1</v>
      </c>
      <c r="E201" s="744" t="s">
        <v>274</v>
      </c>
      <c r="F201" s="259">
        <v>2684</v>
      </c>
      <c r="G201" s="51"/>
      <c r="H201" s="271"/>
      <c r="I201" s="51"/>
      <c r="J201" s="353"/>
      <c r="K201" s="824">
        <v>2684</v>
      </c>
      <c r="L201" s="357"/>
      <c r="M201" s="353"/>
      <c r="N201" s="353"/>
      <c r="O201" s="357"/>
      <c r="P201" s="353"/>
      <c r="Q201" s="824">
        <v>6205</v>
      </c>
      <c r="R201" s="824">
        <v>2684</v>
      </c>
      <c r="S201" s="824">
        <v>1184</v>
      </c>
      <c r="T201" s="824">
        <v>1330</v>
      </c>
      <c r="U201" s="909">
        <f t="shared" si="4"/>
        <v>112.33108108108108</v>
      </c>
      <c r="V201" s="556"/>
    </row>
    <row r="202" spans="1:22" ht="12.75" thickBot="1">
      <c r="A202" s="44">
        <v>14</v>
      </c>
      <c r="B202" s="35"/>
      <c r="C202" s="1027"/>
      <c r="D202" s="1040">
        <v>2</v>
      </c>
      <c r="E202" s="744" t="s">
        <v>55</v>
      </c>
      <c r="F202" s="259">
        <v>940</v>
      </c>
      <c r="G202" s="51"/>
      <c r="H202" s="271"/>
      <c r="I202" s="51"/>
      <c r="J202" s="353"/>
      <c r="K202" s="824">
        <v>940</v>
      </c>
      <c r="L202" s="357"/>
      <c r="M202" s="353"/>
      <c r="N202" s="353"/>
      <c r="O202" s="357"/>
      <c r="P202" s="353"/>
      <c r="Q202" s="824">
        <v>1353</v>
      </c>
      <c r="R202" s="824">
        <v>940</v>
      </c>
      <c r="S202" s="824">
        <v>940</v>
      </c>
      <c r="T202" s="824">
        <v>635</v>
      </c>
      <c r="U202" s="909">
        <f t="shared" si="4"/>
        <v>67.5531914893617</v>
      </c>
      <c r="V202" s="556"/>
    </row>
    <row r="203" spans="1:23" ht="12.75" thickBot="1">
      <c r="A203" s="114">
        <v>15</v>
      </c>
      <c r="B203" s="130"/>
      <c r="C203" s="1028"/>
      <c r="D203" s="1041">
        <v>3</v>
      </c>
      <c r="E203" s="760" t="s">
        <v>275</v>
      </c>
      <c r="F203" s="64"/>
      <c r="G203" s="64"/>
      <c r="H203" s="293"/>
      <c r="I203" s="64"/>
      <c r="J203" s="359"/>
      <c r="K203" s="679"/>
      <c r="L203" s="360"/>
      <c r="M203" s="359"/>
      <c r="N203" s="359"/>
      <c r="O203" s="360"/>
      <c r="P203" s="359"/>
      <c r="Q203" s="679"/>
      <c r="R203" s="679"/>
      <c r="S203" s="679">
        <v>0</v>
      </c>
      <c r="T203" s="679"/>
      <c r="U203" s="995"/>
      <c r="V203" s="761"/>
      <c r="W203" s="556"/>
    </row>
    <row r="204" spans="1:21" ht="14.25" thickBot="1">
      <c r="A204" s="763">
        <v>1</v>
      </c>
      <c r="B204" s="452" t="s">
        <v>158</v>
      </c>
      <c r="C204" s="393"/>
      <c r="D204" s="764"/>
      <c r="E204" s="764"/>
      <c r="F204" s="227"/>
      <c r="G204" s="227"/>
      <c r="H204" s="227"/>
      <c r="I204" s="227"/>
      <c r="J204" s="494"/>
      <c r="K204" s="341"/>
      <c r="L204" s="765"/>
      <c r="M204" s="494"/>
      <c r="N204" s="494"/>
      <c r="O204" s="765"/>
      <c r="P204" s="494"/>
      <c r="Q204" s="843">
        <f>Q205+Q244+Q246</f>
        <v>243679</v>
      </c>
      <c r="R204" s="341">
        <f>R205+R244+R246</f>
        <v>232022</v>
      </c>
      <c r="S204" s="341">
        <v>244052</v>
      </c>
      <c r="T204" s="341">
        <f>T205+T244+T246</f>
        <v>236278</v>
      </c>
      <c r="U204" s="908">
        <f>T204/S204*100</f>
        <v>96.81461327913723</v>
      </c>
    </row>
    <row r="205" spans="1:22" ht="12.75" thickBot="1">
      <c r="A205" s="44">
        <v>2</v>
      </c>
      <c r="B205" s="219">
        <v>1</v>
      </c>
      <c r="C205" s="97" t="s">
        <v>0</v>
      </c>
      <c r="D205" s="98"/>
      <c r="E205" s="370"/>
      <c r="F205" s="304">
        <v>71114</v>
      </c>
      <c r="G205" s="277">
        <v>26265</v>
      </c>
      <c r="H205" s="277">
        <v>102843</v>
      </c>
      <c r="I205" s="371"/>
      <c r="J205" s="509"/>
      <c r="K205" s="269">
        <v>200222</v>
      </c>
      <c r="M205" s="355"/>
      <c r="N205" s="355"/>
      <c r="P205" s="355"/>
      <c r="Q205" s="831">
        <v>212779</v>
      </c>
      <c r="R205" s="269">
        <v>200222</v>
      </c>
      <c r="S205" s="269">
        <v>214702</v>
      </c>
      <c r="T205" s="269">
        <v>206675</v>
      </c>
      <c r="U205" s="908">
        <f aca="true" t="shared" si="5" ref="U205:U248">T205/S205*100</f>
        <v>96.26132965691983</v>
      </c>
      <c r="V205" s="556"/>
    </row>
    <row r="206" spans="1:22" ht="12.75" thickBot="1">
      <c r="A206" s="44">
        <v>3</v>
      </c>
      <c r="B206" s="30"/>
      <c r="C206" s="2" t="s">
        <v>251</v>
      </c>
      <c r="D206" s="126" t="s">
        <v>5</v>
      </c>
      <c r="E206" s="127"/>
      <c r="F206" s="119"/>
      <c r="G206" s="123"/>
      <c r="H206" s="128"/>
      <c r="I206" s="132"/>
      <c r="J206" s="353"/>
      <c r="K206" s="128"/>
      <c r="M206" s="355"/>
      <c r="N206" s="355"/>
      <c r="P206" s="355"/>
      <c r="Q206" s="132"/>
      <c r="R206" s="128"/>
      <c r="S206" s="128"/>
      <c r="T206" s="128"/>
      <c r="U206" s="909"/>
      <c r="V206" s="556"/>
    </row>
    <row r="207" spans="1:22" ht="12.75" thickBot="1">
      <c r="A207" s="44">
        <v>4</v>
      </c>
      <c r="B207" s="21"/>
      <c r="C207" s="3"/>
      <c r="D207" s="1" t="s">
        <v>14</v>
      </c>
      <c r="E207" s="14" t="s">
        <v>54</v>
      </c>
      <c r="F207" s="314">
        <v>71114</v>
      </c>
      <c r="G207" s="262"/>
      <c r="H207" s="263"/>
      <c r="I207" s="373"/>
      <c r="J207" s="361"/>
      <c r="K207" s="259">
        <v>71114</v>
      </c>
      <c r="M207" s="355"/>
      <c r="N207" s="355"/>
      <c r="P207" s="355"/>
      <c r="Q207" s="849">
        <v>62631</v>
      </c>
      <c r="R207" s="259">
        <v>71114</v>
      </c>
      <c r="S207" s="259">
        <v>78762</v>
      </c>
      <c r="T207" s="259">
        <v>80506</v>
      </c>
      <c r="U207" s="909">
        <f t="shared" si="5"/>
        <v>102.21426576267743</v>
      </c>
      <c r="V207" s="556"/>
    </row>
    <row r="208" spans="1:22" ht="12.75" thickBot="1">
      <c r="A208" s="44">
        <v>5</v>
      </c>
      <c r="B208" s="21"/>
      <c r="C208" s="3"/>
      <c r="D208" s="1" t="s">
        <v>15</v>
      </c>
      <c r="E208" s="14" t="s">
        <v>92</v>
      </c>
      <c r="F208" s="314"/>
      <c r="G208" s="262"/>
      <c r="H208" s="263"/>
      <c r="I208" s="373"/>
      <c r="J208" s="361"/>
      <c r="K208" s="259">
        <v>0</v>
      </c>
      <c r="M208" s="355"/>
      <c r="N208" s="355"/>
      <c r="P208" s="355"/>
      <c r="Q208" s="849"/>
      <c r="R208" s="259">
        <v>0</v>
      </c>
      <c r="S208" s="259">
        <v>0</v>
      </c>
      <c r="T208" s="259"/>
      <c r="U208" s="909"/>
      <c r="V208" s="556"/>
    </row>
    <row r="209" spans="1:22" ht="12.75" thickBot="1">
      <c r="A209" s="44">
        <v>6</v>
      </c>
      <c r="B209" s="21"/>
      <c r="C209" s="3"/>
      <c r="D209" s="1" t="s">
        <v>16</v>
      </c>
      <c r="E209" s="20" t="s">
        <v>55</v>
      </c>
      <c r="F209" s="314"/>
      <c r="G209" s="262">
        <v>25565</v>
      </c>
      <c r="H209" s="263"/>
      <c r="I209" s="373"/>
      <c r="J209" s="361"/>
      <c r="K209" s="259">
        <v>25565</v>
      </c>
      <c r="M209" s="355"/>
      <c r="N209" s="355"/>
      <c r="P209" s="355"/>
      <c r="Q209" s="849">
        <v>24852</v>
      </c>
      <c r="R209" s="259">
        <v>25565</v>
      </c>
      <c r="S209" s="259">
        <v>28595</v>
      </c>
      <c r="T209" s="259">
        <v>28703</v>
      </c>
      <c r="U209" s="909">
        <f t="shared" si="5"/>
        <v>100.37768840706418</v>
      </c>
      <c r="V209" s="556"/>
    </row>
    <row r="210" spans="1:22" ht="12.75" thickBot="1">
      <c r="A210" s="44">
        <v>7</v>
      </c>
      <c r="B210" s="21"/>
      <c r="C210" s="3"/>
      <c r="D210" s="1" t="s">
        <v>17</v>
      </c>
      <c r="E210" s="20" t="s">
        <v>93</v>
      </c>
      <c r="F210" s="314"/>
      <c r="G210" s="262">
        <v>700</v>
      </c>
      <c r="H210" s="849"/>
      <c r="I210" s="259"/>
      <c r="J210" s="361"/>
      <c r="K210" s="259">
        <v>700</v>
      </c>
      <c r="M210" s="355"/>
      <c r="N210" s="355"/>
      <c r="P210" s="355"/>
      <c r="Q210" s="849">
        <v>720</v>
      </c>
      <c r="R210" s="259">
        <v>700</v>
      </c>
      <c r="S210" s="259">
        <v>700</v>
      </c>
      <c r="T210" s="259">
        <v>600</v>
      </c>
      <c r="U210" s="909">
        <f t="shared" si="5"/>
        <v>85.71428571428571</v>
      </c>
      <c r="V210" s="556"/>
    </row>
    <row r="211" spans="1:22" ht="12.75" thickBot="1">
      <c r="A211" s="44">
        <v>8</v>
      </c>
      <c r="B211" s="21"/>
      <c r="C211" s="3"/>
      <c r="D211" s="1" t="s">
        <v>18</v>
      </c>
      <c r="E211" s="20" t="s">
        <v>143</v>
      </c>
      <c r="F211" s="314"/>
      <c r="G211" s="262"/>
      <c r="H211" s="824">
        <v>6900</v>
      </c>
      <c r="I211" s="262"/>
      <c r="J211" s="361"/>
      <c r="K211" s="271">
        <v>6900</v>
      </c>
      <c r="M211" s="355"/>
      <c r="N211" s="355"/>
      <c r="P211" s="355"/>
      <c r="Q211" s="672">
        <v>8592</v>
      </c>
      <c r="R211" s="271">
        <v>6900</v>
      </c>
      <c r="S211" s="271">
        <v>6900</v>
      </c>
      <c r="T211" s="271">
        <v>6918</v>
      </c>
      <c r="U211" s="909">
        <f t="shared" si="5"/>
        <v>100.26086956521738</v>
      </c>
      <c r="V211" s="761"/>
    </row>
    <row r="212" spans="1:22" ht="12.75" thickBot="1">
      <c r="A212" s="44"/>
      <c r="B212" s="21"/>
      <c r="C212" s="3"/>
      <c r="D212" s="1"/>
      <c r="E212" s="20" t="s">
        <v>292</v>
      </c>
      <c r="F212" s="314"/>
      <c r="G212" s="262"/>
      <c r="H212" s="824">
        <v>30876</v>
      </c>
      <c r="I212" s="262"/>
      <c r="J212" s="361"/>
      <c r="K212" s="271">
        <v>30876</v>
      </c>
      <c r="M212" s="355"/>
      <c r="N212" s="355"/>
      <c r="P212" s="355"/>
      <c r="Q212" s="672">
        <v>25546</v>
      </c>
      <c r="R212" s="271">
        <v>30876</v>
      </c>
      <c r="S212" s="271">
        <v>31576</v>
      </c>
      <c r="T212" s="271">
        <v>31567</v>
      </c>
      <c r="U212" s="909">
        <f t="shared" si="5"/>
        <v>99.9714973397517</v>
      </c>
      <c r="V212" s="761"/>
    </row>
    <row r="213" spans="1:22" ht="12.75" thickBot="1">
      <c r="A213" s="44">
        <v>9</v>
      </c>
      <c r="B213" s="21"/>
      <c r="C213" s="3"/>
      <c r="D213" s="1" t="s">
        <v>43</v>
      </c>
      <c r="E213" s="20" t="s">
        <v>98</v>
      </c>
      <c r="F213" s="314"/>
      <c r="G213" s="262"/>
      <c r="H213" s="824">
        <v>50</v>
      </c>
      <c r="I213" s="262"/>
      <c r="J213" s="361"/>
      <c r="K213" s="271">
        <v>50</v>
      </c>
      <c r="M213" s="355"/>
      <c r="N213" s="355"/>
      <c r="P213" s="355"/>
      <c r="Q213" s="672">
        <v>0</v>
      </c>
      <c r="R213" s="271">
        <v>50</v>
      </c>
      <c r="S213" s="271">
        <v>50</v>
      </c>
      <c r="T213" s="271">
        <v>0</v>
      </c>
      <c r="U213" s="909">
        <f t="shared" si="5"/>
        <v>0</v>
      </c>
      <c r="V213" s="556"/>
    </row>
    <row r="214" spans="1:22" ht="12.75" thickBot="1">
      <c r="A214" s="44">
        <v>10</v>
      </c>
      <c r="B214" s="21"/>
      <c r="C214" s="3"/>
      <c r="D214" s="1" t="s">
        <v>44</v>
      </c>
      <c r="E214" s="20" t="s">
        <v>115</v>
      </c>
      <c r="F214" s="314"/>
      <c r="G214" s="262"/>
      <c r="H214" s="824">
        <v>5000</v>
      </c>
      <c r="I214" s="262"/>
      <c r="J214" s="361"/>
      <c r="K214" s="271">
        <v>5000</v>
      </c>
      <c r="M214" s="355"/>
      <c r="N214" s="355"/>
      <c r="P214" s="355"/>
      <c r="Q214" s="672">
        <v>5701</v>
      </c>
      <c r="R214" s="271">
        <v>5000</v>
      </c>
      <c r="S214" s="271">
        <v>6600</v>
      </c>
      <c r="T214" s="271">
        <v>6294</v>
      </c>
      <c r="U214" s="909">
        <f t="shared" si="5"/>
        <v>95.36363636363636</v>
      </c>
      <c r="V214" s="556"/>
    </row>
    <row r="215" spans="1:22" ht="12.75" thickBot="1">
      <c r="A215" s="44">
        <v>11</v>
      </c>
      <c r="B215" s="21"/>
      <c r="C215" s="3"/>
      <c r="D215" s="1" t="s">
        <v>45</v>
      </c>
      <c r="E215" s="20" t="s">
        <v>191</v>
      </c>
      <c r="F215" s="314"/>
      <c r="G215" s="262"/>
      <c r="H215" s="824">
        <v>50</v>
      </c>
      <c r="I215" s="262"/>
      <c r="J215" s="361"/>
      <c r="K215" s="271">
        <v>50</v>
      </c>
      <c r="M215" s="355"/>
      <c r="N215" s="355"/>
      <c r="P215" s="355"/>
      <c r="Q215" s="672">
        <v>43</v>
      </c>
      <c r="R215" s="271">
        <v>50</v>
      </c>
      <c r="S215" s="271">
        <v>50</v>
      </c>
      <c r="T215" s="271">
        <v>50</v>
      </c>
      <c r="U215" s="909">
        <f t="shared" si="5"/>
        <v>100</v>
      </c>
      <c r="V215" s="556"/>
    </row>
    <row r="216" spans="1:22" ht="12.75" thickBot="1">
      <c r="A216" s="44">
        <v>12</v>
      </c>
      <c r="B216" s="30"/>
      <c r="C216" s="2"/>
      <c r="D216" s="1" t="s">
        <v>60</v>
      </c>
      <c r="E216" s="20" t="s">
        <v>90</v>
      </c>
      <c r="F216" s="307"/>
      <c r="G216" s="259"/>
      <c r="H216" s="824">
        <v>5800</v>
      </c>
      <c r="I216" s="259"/>
      <c r="J216" s="361"/>
      <c r="K216" s="271">
        <v>5800</v>
      </c>
      <c r="M216" s="355"/>
      <c r="N216" s="355"/>
      <c r="P216" s="355"/>
      <c r="Q216" s="824">
        <v>5347</v>
      </c>
      <c r="R216" s="271">
        <v>5800</v>
      </c>
      <c r="S216" s="271">
        <v>5800</v>
      </c>
      <c r="T216" s="271">
        <v>5143</v>
      </c>
      <c r="U216" s="909">
        <f t="shared" si="5"/>
        <v>88.67241379310344</v>
      </c>
      <c r="V216" s="761"/>
    </row>
    <row r="217" spans="1:22" ht="12.75" thickBot="1">
      <c r="A217" s="44">
        <v>13</v>
      </c>
      <c r="B217" s="30"/>
      <c r="C217" s="2"/>
      <c r="D217" s="1" t="s">
        <v>61</v>
      </c>
      <c r="E217" s="20" t="s">
        <v>190</v>
      </c>
      <c r="F217" s="307"/>
      <c r="G217" s="259"/>
      <c r="H217" s="824">
        <v>500</v>
      </c>
      <c r="I217" s="259"/>
      <c r="J217" s="361"/>
      <c r="K217" s="271">
        <v>500</v>
      </c>
      <c r="M217" s="355"/>
      <c r="N217" s="355"/>
      <c r="P217" s="355"/>
      <c r="Q217" s="824">
        <v>241</v>
      </c>
      <c r="R217" s="271">
        <v>500</v>
      </c>
      <c r="S217" s="271">
        <v>500</v>
      </c>
      <c r="T217" s="271">
        <v>122</v>
      </c>
      <c r="U217" s="909">
        <f t="shared" si="5"/>
        <v>24.4</v>
      </c>
      <c r="V217" s="556"/>
    </row>
    <row r="218" spans="1:22" ht="12.75" thickBot="1">
      <c r="A218" s="44">
        <v>14</v>
      </c>
      <c r="B218" s="30"/>
      <c r="C218" s="2"/>
      <c r="D218" s="1" t="s">
        <v>62</v>
      </c>
      <c r="E218" s="20" t="s">
        <v>282</v>
      </c>
      <c r="F218" s="307"/>
      <c r="G218" s="259"/>
      <c r="H218" s="824">
        <v>250</v>
      </c>
      <c r="I218" s="259"/>
      <c r="J218" s="361"/>
      <c r="K218" s="271">
        <v>250</v>
      </c>
      <c r="M218" s="355"/>
      <c r="N218" s="355"/>
      <c r="P218" s="355"/>
      <c r="Q218" s="824">
        <v>304</v>
      </c>
      <c r="R218" s="271">
        <v>250</v>
      </c>
      <c r="S218" s="271">
        <v>250</v>
      </c>
      <c r="T218" s="271">
        <v>221</v>
      </c>
      <c r="U218" s="909">
        <f t="shared" si="5"/>
        <v>88.4</v>
      </c>
      <c r="V218" s="556"/>
    </row>
    <row r="219" spans="1:22" ht="12.75" thickBot="1">
      <c r="A219" s="44"/>
      <c r="B219" s="331"/>
      <c r="C219" s="3"/>
      <c r="D219" s="1" t="s">
        <v>63</v>
      </c>
      <c r="E219" s="13" t="s">
        <v>283</v>
      </c>
      <c r="F219" s="314"/>
      <c r="G219" s="262"/>
      <c r="H219" s="873">
        <v>4714</v>
      </c>
      <c r="I219" s="262"/>
      <c r="J219" s="361"/>
      <c r="K219" s="859">
        <v>4714</v>
      </c>
      <c r="L219" s="643"/>
      <c r="M219" s="644"/>
      <c r="N219" s="644"/>
      <c r="O219" s="643"/>
      <c r="P219" s="644"/>
      <c r="Q219" s="887">
        <v>0</v>
      </c>
      <c r="R219" s="859">
        <v>4714</v>
      </c>
      <c r="S219" s="859">
        <v>7214</v>
      </c>
      <c r="T219" s="859">
        <v>7807</v>
      </c>
      <c r="U219" s="909">
        <f t="shared" si="5"/>
        <v>108.22012752980316</v>
      </c>
      <c r="V219" s="556"/>
    </row>
    <row r="220" spans="1:22" ht="12.75" thickBot="1">
      <c r="A220" s="44">
        <v>15</v>
      </c>
      <c r="B220" s="21"/>
      <c r="C220" s="29"/>
      <c r="D220" s="8" t="s">
        <v>63</v>
      </c>
      <c r="E220" s="13" t="s">
        <v>91</v>
      </c>
      <c r="F220" s="340"/>
      <c r="G220" s="279"/>
      <c r="H220" s="842">
        <v>550</v>
      </c>
      <c r="I220" s="279"/>
      <c r="J220" s="497"/>
      <c r="K220" s="842">
        <v>550</v>
      </c>
      <c r="M220" s="355"/>
      <c r="N220" s="355"/>
      <c r="P220" s="355"/>
      <c r="Q220" s="842">
        <v>414</v>
      </c>
      <c r="R220" s="842">
        <v>550</v>
      </c>
      <c r="S220" s="842">
        <v>550</v>
      </c>
      <c r="T220" s="842">
        <v>517</v>
      </c>
      <c r="U220" s="909">
        <f t="shared" si="5"/>
        <v>94</v>
      </c>
      <c r="V220" s="556"/>
    </row>
    <row r="221" spans="1:22" ht="12.75" thickBot="1">
      <c r="A221" s="44">
        <v>16</v>
      </c>
      <c r="B221" s="19"/>
      <c r="C221" s="2"/>
      <c r="D221" s="1" t="s">
        <v>64</v>
      </c>
      <c r="E221" s="20" t="s">
        <v>94</v>
      </c>
      <c r="F221" s="307"/>
      <c r="G221" s="259"/>
      <c r="H221" s="824">
        <v>450</v>
      </c>
      <c r="I221" s="259"/>
      <c r="J221" s="361"/>
      <c r="K221" s="824">
        <v>450</v>
      </c>
      <c r="M221" s="355"/>
      <c r="N221" s="355"/>
      <c r="P221" s="355"/>
      <c r="Q221" s="824">
        <v>440</v>
      </c>
      <c r="R221" s="824">
        <v>450</v>
      </c>
      <c r="S221" s="824">
        <v>450</v>
      </c>
      <c r="T221" s="824">
        <v>452</v>
      </c>
      <c r="U221" s="909">
        <f t="shared" si="5"/>
        <v>100.44444444444444</v>
      </c>
      <c r="V221" s="556"/>
    </row>
    <row r="222" spans="1:22" ht="12.75" thickBot="1">
      <c r="A222" s="44">
        <v>17</v>
      </c>
      <c r="B222" s="19"/>
      <c r="C222" s="3"/>
      <c r="D222" s="1" t="s">
        <v>65</v>
      </c>
      <c r="E222" s="13" t="s">
        <v>197</v>
      </c>
      <c r="F222" s="314"/>
      <c r="G222" s="262"/>
      <c r="H222" s="672">
        <v>250</v>
      </c>
      <c r="I222" s="262"/>
      <c r="J222" s="361"/>
      <c r="K222" s="672">
        <v>250</v>
      </c>
      <c r="M222" s="355"/>
      <c r="N222" s="355"/>
      <c r="P222" s="355"/>
      <c r="Q222" s="672">
        <v>217</v>
      </c>
      <c r="R222" s="672">
        <v>250</v>
      </c>
      <c r="S222" s="672">
        <v>250</v>
      </c>
      <c r="T222" s="672">
        <v>272</v>
      </c>
      <c r="U222" s="909">
        <f t="shared" si="5"/>
        <v>108.80000000000001</v>
      </c>
      <c r="V222" s="556"/>
    </row>
    <row r="223" spans="1:22" ht="12.75" thickBot="1">
      <c r="A223" s="44">
        <v>18</v>
      </c>
      <c r="B223" s="19"/>
      <c r="C223" s="3"/>
      <c r="D223" s="1" t="s">
        <v>66</v>
      </c>
      <c r="E223" s="13" t="s">
        <v>217</v>
      </c>
      <c r="F223" s="314"/>
      <c r="G223" s="262"/>
      <c r="H223" s="672">
        <v>1000</v>
      </c>
      <c r="I223" s="262"/>
      <c r="J223" s="361"/>
      <c r="K223" s="672">
        <v>1000</v>
      </c>
      <c r="M223" s="355"/>
      <c r="N223" s="355"/>
      <c r="P223" s="355"/>
      <c r="Q223" s="672">
        <v>975</v>
      </c>
      <c r="R223" s="672">
        <v>1000</v>
      </c>
      <c r="S223" s="672">
        <v>1000</v>
      </c>
      <c r="T223" s="672">
        <v>624</v>
      </c>
      <c r="U223" s="909">
        <f t="shared" si="5"/>
        <v>62.4</v>
      </c>
      <c r="V223" s="556"/>
    </row>
    <row r="224" spans="1:22" ht="12.75" thickBot="1">
      <c r="A224" s="44">
        <v>19</v>
      </c>
      <c r="B224" s="19"/>
      <c r="C224" s="3"/>
      <c r="D224" s="1" t="s">
        <v>67</v>
      </c>
      <c r="E224" s="13" t="s">
        <v>332</v>
      </c>
      <c r="F224" s="314"/>
      <c r="G224" s="262"/>
      <c r="H224" s="672">
        <v>0</v>
      </c>
      <c r="I224" s="262"/>
      <c r="J224" s="361"/>
      <c r="K224" s="672">
        <v>0</v>
      </c>
      <c r="M224" s="355"/>
      <c r="N224" s="355"/>
      <c r="P224" s="355"/>
      <c r="Q224" s="672">
        <v>0</v>
      </c>
      <c r="R224" s="672">
        <v>0</v>
      </c>
      <c r="S224" s="672">
        <v>0</v>
      </c>
      <c r="T224" s="672"/>
      <c r="U224" s="909"/>
      <c r="V224" s="556"/>
    </row>
    <row r="225" spans="1:22" ht="12.75" thickBot="1">
      <c r="A225" s="44"/>
      <c r="B225" s="19"/>
      <c r="C225" s="3"/>
      <c r="D225" s="1" t="s">
        <v>68</v>
      </c>
      <c r="E225" s="13" t="s">
        <v>285</v>
      </c>
      <c r="F225" s="314"/>
      <c r="G225" s="262"/>
      <c r="H225" s="672">
        <v>500</v>
      </c>
      <c r="I225" s="262"/>
      <c r="J225" s="361"/>
      <c r="K225" s="672">
        <v>500</v>
      </c>
      <c r="M225" s="355"/>
      <c r="N225" s="355"/>
      <c r="P225" s="355"/>
      <c r="Q225" s="672">
        <v>352</v>
      </c>
      <c r="R225" s="672">
        <v>500</v>
      </c>
      <c r="S225" s="672">
        <v>500</v>
      </c>
      <c r="T225" s="672">
        <v>0</v>
      </c>
      <c r="U225" s="909">
        <f t="shared" si="5"/>
        <v>0</v>
      </c>
      <c r="V225" s="556"/>
    </row>
    <row r="226" spans="1:22" ht="12.75" thickBot="1">
      <c r="A226" s="44">
        <v>20</v>
      </c>
      <c r="B226" s="19"/>
      <c r="C226" s="3"/>
      <c r="D226" s="1" t="s">
        <v>69</v>
      </c>
      <c r="E226" s="13" t="s">
        <v>148</v>
      </c>
      <c r="F226" s="314"/>
      <c r="G226" s="262"/>
      <c r="H226" s="672">
        <v>1750</v>
      </c>
      <c r="I226" s="262"/>
      <c r="J226" s="361"/>
      <c r="K226" s="672">
        <v>1750</v>
      </c>
      <c r="M226" s="355"/>
      <c r="N226" s="355"/>
      <c r="P226" s="355"/>
      <c r="Q226" s="672">
        <v>1349</v>
      </c>
      <c r="R226" s="672">
        <v>1750</v>
      </c>
      <c r="S226" s="672">
        <v>1000</v>
      </c>
      <c r="T226" s="672">
        <v>1124</v>
      </c>
      <c r="U226" s="909">
        <f t="shared" si="5"/>
        <v>112.4</v>
      </c>
      <c r="V226" s="556"/>
    </row>
    <row r="227" spans="1:22" ht="12.75" thickBot="1">
      <c r="A227" s="44">
        <v>21</v>
      </c>
      <c r="B227" s="19"/>
      <c r="C227" s="3"/>
      <c r="D227" s="1" t="s">
        <v>12</v>
      </c>
      <c r="E227" s="13" t="s">
        <v>125</v>
      </c>
      <c r="F227" s="314"/>
      <c r="G227" s="262"/>
      <c r="H227" s="672">
        <v>6625</v>
      </c>
      <c r="I227" s="262"/>
      <c r="J227" s="361"/>
      <c r="K227" s="672">
        <v>6625</v>
      </c>
      <c r="M227" s="355"/>
      <c r="N227" s="355"/>
      <c r="P227" s="355"/>
      <c r="Q227" s="672">
        <v>5773</v>
      </c>
      <c r="R227" s="672">
        <v>6625</v>
      </c>
      <c r="S227" s="672">
        <v>6625</v>
      </c>
      <c r="T227" s="672">
        <v>4994</v>
      </c>
      <c r="U227" s="909">
        <f t="shared" si="5"/>
        <v>75.3811320754717</v>
      </c>
      <c r="V227" s="556"/>
    </row>
    <row r="228" spans="1:22" ht="12.75" thickBot="1">
      <c r="A228" s="44">
        <v>22</v>
      </c>
      <c r="B228" s="19"/>
      <c r="C228" s="3"/>
      <c r="D228" s="1" t="s">
        <v>99</v>
      </c>
      <c r="E228" s="13" t="s">
        <v>149</v>
      </c>
      <c r="F228" s="314"/>
      <c r="G228" s="262"/>
      <c r="H228" s="672">
        <v>5000</v>
      </c>
      <c r="I228" s="262"/>
      <c r="J228" s="361"/>
      <c r="K228" s="672">
        <v>5000</v>
      </c>
      <c r="M228" s="355"/>
      <c r="N228" s="355"/>
      <c r="P228" s="355"/>
      <c r="Q228" s="672">
        <v>3554</v>
      </c>
      <c r="R228" s="672">
        <v>5000</v>
      </c>
      <c r="S228" s="672">
        <v>5000</v>
      </c>
      <c r="T228" s="672">
        <v>2809</v>
      </c>
      <c r="U228" s="909">
        <f t="shared" si="5"/>
        <v>56.18</v>
      </c>
      <c r="V228" s="556"/>
    </row>
    <row r="229" spans="1:22" ht="12.75" thickBot="1">
      <c r="A229" s="44">
        <v>23</v>
      </c>
      <c r="B229" s="19"/>
      <c r="C229" s="3"/>
      <c r="D229" s="1" t="s">
        <v>100</v>
      </c>
      <c r="E229" s="13" t="s">
        <v>150</v>
      </c>
      <c r="F229" s="314"/>
      <c r="G229" s="262"/>
      <c r="H229" s="672">
        <v>5000</v>
      </c>
      <c r="I229" s="262"/>
      <c r="J229" s="361"/>
      <c r="K229" s="672">
        <v>5000</v>
      </c>
      <c r="M229" s="355"/>
      <c r="N229" s="355"/>
      <c r="P229" s="355"/>
      <c r="Q229" s="672">
        <v>4956</v>
      </c>
      <c r="R229" s="672">
        <v>5000</v>
      </c>
      <c r="S229" s="672">
        <v>5000</v>
      </c>
      <c r="T229" s="672">
        <v>4999</v>
      </c>
      <c r="U229" s="909">
        <f t="shared" si="5"/>
        <v>99.98</v>
      </c>
      <c r="V229" s="556"/>
    </row>
    <row r="230" spans="1:22" ht="12.75" thickBot="1">
      <c r="A230" s="44">
        <v>24</v>
      </c>
      <c r="B230" s="19"/>
      <c r="C230" s="3"/>
      <c r="D230" s="1" t="s">
        <v>101</v>
      </c>
      <c r="E230" s="13" t="s">
        <v>151</v>
      </c>
      <c r="F230" s="314"/>
      <c r="G230" s="262"/>
      <c r="H230" s="672">
        <v>1300</v>
      </c>
      <c r="I230" s="262"/>
      <c r="J230" s="361"/>
      <c r="K230" s="672">
        <v>1300</v>
      </c>
      <c r="M230" s="355"/>
      <c r="N230" s="355"/>
      <c r="P230" s="355"/>
      <c r="Q230" s="672">
        <v>960</v>
      </c>
      <c r="R230" s="672">
        <v>1300</v>
      </c>
      <c r="S230" s="672">
        <v>1300</v>
      </c>
      <c r="T230" s="672">
        <v>797</v>
      </c>
      <c r="U230" s="909">
        <f t="shared" si="5"/>
        <v>61.30769230769231</v>
      </c>
      <c r="V230" s="556"/>
    </row>
    <row r="231" spans="1:22" ht="12.75" thickBot="1">
      <c r="A231" s="44">
        <v>25</v>
      </c>
      <c r="B231" s="19"/>
      <c r="C231" s="3"/>
      <c r="D231" s="1" t="s">
        <v>100</v>
      </c>
      <c r="E231" s="13" t="s">
        <v>8</v>
      </c>
      <c r="F231" s="314"/>
      <c r="G231" s="262"/>
      <c r="H231" s="824">
        <v>11500</v>
      </c>
      <c r="I231" s="262"/>
      <c r="J231" s="361"/>
      <c r="K231" s="271">
        <v>11500</v>
      </c>
      <c r="M231" s="355"/>
      <c r="N231" s="355"/>
      <c r="P231" s="355"/>
      <c r="Q231" s="672">
        <v>14502</v>
      </c>
      <c r="R231" s="271">
        <v>11500</v>
      </c>
      <c r="S231" s="271">
        <v>16500</v>
      </c>
      <c r="T231" s="271">
        <v>14978</v>
      </c>
      <c r="U231" s="909">
        <f t="shared" si="5"/>
        <v>90.77575757575758</v>
      </c>
      <c r="V231" s="556"/>
    </row>
    <row r="232" spans="1:22" ht="12.75" thickBot="1">
      <c r="A232" s="44">
        <v>26</v>
      </c>
      <c r="B232" s="19"/>
      <c r="C232" s="2"/>
      <c r="D232" s="1" t="s">
        <v>101</v>
      </c>
      <c r="E232" s="20" t="s">
        <v>9</v>
      </c>
      <c r="F232" s="307"/>
      <c r="G232" s="259"/>
      <c r="H232" s="824">
        <v>1700</v>
      </c>
      <c r="I232" s="259"/>
      <c r="J232" s="361"/>
      <c r="K232" s="824">
        <v>1700</v>
      </c>
      <c r="M232" s="355"/>
      <c r="N232" s="355"/>
      <c r="P232" s="355"/>
      <c r="Q232" s="824">
        <v>1901</v>
      </c>
      <c r="R232" s="824">
        <v>1700</v>
      </c>
      <c r="S232" s="824">
        <v>1700</v>
      </c>
      <c r="T232" s="824">
        <v>2107</v>
      </c>
      <c r="U232" s="909">
        <f t="shared" si="5"/>
        <v>123.94117647058825</v>
      </c>
      <c r="V232" s="556"/>
    </row>
    <row r="233" spans="1:22" ht="12.75" thickBot="1">
      <c r="A233" s="44">
        <v>27</v>
      </c>
      <c r="B233" s="19"/>
      <c r="C233" s="2"/>
      <c r="D233" s="1" t="s">
        <v>152</v>
      </c>
      <c r="E233" s="20" t="s">
        <v>154</v>
      </c>
      <c r="F233" s="307"/>
      <c r="G233" s="259"/>
      <c r="H233" s="824">
        <v>200</v>
      </c>
      <c r="I233" s="259"/>
      <c r="J233" s="361"/>
      <c r="K233" s="824">
        <v>200</v>
      </c>
      <c r="M233" s="355"/>
      <c r="N233" s="355"/>
      <c r="P233" s="355"/>
      <c r="Q233" s="824"/>
      <c r="R233" s="824">
        <v>200</v>
      </c>
      <c r="S233" s="824">
        <v>0</v>
      </c>
      <c r="T233" s="824"/>
      <c r="U233" s="909"/>
      <c r="V233" s="556"/>
    </row>
    <row r="234" spans="1:22" ht="12.75" thickBot="1">
      <c r="A234" s="44">
        <v>28</v>
      </c>
      <c r="B234" s="19"/>
      <c r="C234" s="2"/>
      <c r="D234" s="1" t="s">
        <v>153</v>
      </c>
      <c r="E234" s="20" t="s">
        <v>183</v>
      </c>
      <c r="F234" s="307"/>
      <c r="G234" s="259"/>
      <c r="H234" s="824"/>
      <c r="I234" s="259"/>
      <c r="J234" s="361"/>
      <c r="K234" s="824"/>
      <c r="M234" s="355"/>
      <c r="N234" s="355"/>
      <c r="P234" s="355"/>
      <c r="Q234" s="824">
        <v>8876</v>
      </c>
      <c r="R234" s="824"/>
      <c r="S234" s="824">
        <v>0</v>
      </c>
      <c r="T234" s="824"/>
      <c r="U234" s="909"/>
      <c r="V234" s="556"/>
    </row>
    <row r="235" spans="1:22" ht="12.75" thickBot="1">
      <c r="A235" s="44">
        <v>29</v>
      </c>
      <c r="B235" s="19"/>
      <c r="C235" s="2"/>
      <c r="D235" s="1" t="s">
        <v>187</v>
      </c>
      <c r="E235" s="20" t="s">
        <v>227</v>
      </c>
      <c r="F235" s="307"/>
      <c r="G235" s="259"/>
      <c r="H235" s="824">
        <v>0</v>
      </c>
      <c r="I235" s="259"/>
      <c r="J235" s="361"/>
      <c r="K235" s="824">
        <v>0</v>
      </c>
      <c r="M235" s="355"/>
      <c r="N235" s="355"/>
      <c r="P235" s="355"/>
      <c r="Q235" s="824">
        <v>41</v>
      </c>
      <c r="R235" s="824">
        <v>0</v>
      </c>
      <c r="S235" s="824">
        <v>0</v>
      </c>
      <c r="T235" s="824"/>
      <c r="U235" s="909"/>
      <c r="V235" s="556"/>
    </row>
    <row r="236" spans="1:22" ht="12.75" thickBot="1">
      <c r="A236" s="44">
        <v>30</v>
      </c>
      <c r="B236" s="19"/>
      <c r="C236" s="2"/>
      <c r="D236" s="1" t="s">
        <v>187</v>
      </c>
      <c r="E236" s="14" t="s">
        <v>184</v>
      </c>
      <c r="F236" s="307"/>
      <c r="G236" s="259"/>
      <c r="H236" s="824">
        <v>800</v>
      </c>
      <c r="I236" s="259"/>
      <c r="J236" s="361"/>
      <c r="K236" s="824">
        <v>800</v>
      </c>
      <c r="M236" s="355"/>
      <c r="N236" s="355"/>
      <c r="P236" s="355"/>
      <c r="Q236" s="824"/>
      <c r="R236" s="824">
        <v>800</v>
      </c>
      <c r="S236" s="824">
        <v>800</v>
      </c>
      <c r="T236" s="824">
        <v>635</v>
      </c>
      <c r="U236" s="909">
        <f t="shared" si="5"/>
        <v>79.375</v>
      </c>
      <c r="V236" s="556"/>
    </row>
    <row r="237" spans="1:22" ht="12.75" thickBot="1">
      <c r="A237" s="44">
        <v>31</v>
      </c>
      <c r="B237" s="19"/>
      <c r="C237" s="2"/>
      <c r="D237" s="1" t="s">
        <v>188</v>
      </c>
      <c r="E237" s="14" t="s">
        <v>310</v>
      </c>
      <c r="F237" s="307"/>
      <c r="G237" s="259"/>
      <c r="H237" s="824">
        <v>1478</v>
      </c>
      <c r="I237" s="259"/>
      <c r="J237" s="361"/>
      <c r="K237" s="824">
        <v>1478</v>
      </c>
      <c r="M237" s="355"/>
      <c r="N237" s="355"/>
      <c r="P237" s="355"/>
      <c r="Q237" s="824">
        <v>970</v>
      </c>
      <c r="R237" s="824">
        <v>1478</v>
      </c>
      <c r="S237" s="824">
        <v>2030</v>
      </c>
      <c r="T237" s="824">
        <v>2026</v>
      </c>
      <c r="U237" s="909">
        <f t="shared" si="5"/>
        <v>99.80295566502463</v>
      </c>
      <c r="V237" s="556"/>
    </row>
    <row r="238" spans="1:22" ht="12.75" thickBot="1">
      <c r="A238" s="44">
        <v>32</v>
      </c>
      <c r="B238" s="19"/>
      <c r="C238" s="2"/>
      <c r="D238" s="1" t="s">
        <v>218</v>
      </c>
      <c r="E238" s="14" t="s">
        <v>213</v>
      </c>
      <c r="F238" s="307"/>
      <c r="G238" s="259"/>
      <c r="H238" s="824">
        <v>3800</v>
      </c>
      <c r="I238" s="259"/>
      <c r="J238" s="361"/>
      <c r="K238" s="824">
        <v>3800</v>
      </c>
      <c r="M238" s="355"/>
      <c r="N238" s="355"/>
      <c r="P238" s="355"/>
      <c r="Q238" s="824">
        <v>4534</v>
      </c>
      <c r="R238" s="824">
        <v>3800</v>
      </c>
      <c r="S238" s="824">
        <v>2000</v>
      </c>
      <c r="T238" s="824">
        <v>1699</v>
      </c>
      <c r="U238" s="909">
        <f t="shared" si="5"/>
        <v>84.95</v>
      </c>
      <c r="V238" s="556"/>
    </row>
    <row r="239" spans="1:22" ht="12.75" thickBot="1">
      <c r="A239" s="44">
        <v>34</v>
      </c>
      <c r="B239" s="19"/>
      <c r="C239" s="2"/>
      <c r="D239" s="1" t="s">
        <v>214</v>
      </c>
      <c r="E239" s="14" t="s">
        <v>307</v>
      </c>
      <c r="F239" s="307"/>
      <c r="G239" s="259"/>
      <c r="H239" s="824"/>
      <c r="I239" s="259"/>
      <c r="J239" s="361"/>
      <c r="K239" s="824"/>
      <c r="L239" s="654"/>
      <c r="M239" s="655"/>
      <c r="N239" s="655"/>
      <c r="O239" s="654"/>
      <c r="P239" s="655"/>
      <c r="Q239" s="824">
        <v>3539</v>
      </c>
      <c r="R239" s="824"/>
      <c r="S239" s="824">
        <v>0</v>
      </c>
      <c r="T239" s="824"/>
      <c r="U239" s="909"/>
      <c r="V239" s="556"/>
    </row>
    <row r="240" spans="1:22" ht="12.75" thickBot="1">
      <c r="A240" s="44"/>
      <c r="B240" s="19"/>
      <c r="C240" s="2"/>
      <c r="D240" s="1"/>
      <c r="E240" s="14" t="s">
        <v>325</v>
      </c>
      <c r="F240" s="307"/>
      <c r="G240" s="259"/>
      <c r="H240" s="824"/>
      <c r="I240" s="259"/>
      <c r="J240" s="361"/>
      <c r="K240" s="824"/>
      <c r="L240" s="654"/>
      <c r="M240" s="655"/>
      <c r="N240" s="655"/>
      <c r="O240" s="654"/>
      <c r="P240" s="655"/>
      <c r="Q240" s="824"/>
      <c r="R240" s="824"/>
      <c r="S240" s="824">
        <v>0</v>
      </c>
      <c r="T240" s="824"/>
      <c r="U240" s="909"/>
      <c r="V240" s="556"/>
    </row>
    <row r="241" spans="1:22" ht="12.75" thickBot="1">
      <c r="A241" s="44">
        <v>35</v>
      </c>
      <c r="B241" s="19"/>
      <c r="C241" s="2"/>
      <c r="D241" s="1" t="s">
        <v>219</v>
      </c>
      <c r="E241" s="14" t="s">
        <v>304</v>
      </c>
      <c r="F241" s="307"/>
      <c r="G241" s="259"/>
      <c r="H241" s="824"/>
      <c r="I241" s="259"/>
      <c r="J241" s="361"/>
      <c r="K241" s="824"/>
      <c r="L241" s="654"/>
      <c r="M241" s="655"/>
      <c r="N241" s="655"/>
      <c r="O241" s="654"/>
      <c r="P241" s="655"/>
      <c r="Q241" s="824">
        <v>20416</v>
      </c>
      <c r="R241" s="824"/>
      <c r="S241" s="824">
        <v>0</v>
      </c>
      <c r="T241" s="824"/>
      <c r="U241" s="909"/>
      <c r="V241" s="556"/>
    </row>
    <row r="242" spans="1:22" ht="12.75" thickBot="1">
      <c r="A242" s="44"/>
      <c r="B242" s="19"/>
      <c r="C242" s="2"/>
      <c r="D242" s="1" t="s">
        <v>224</v>
      </c>
      <c r="E242" s="14" t="s">
        <v>298</v>
      </c>
      <c r="F242" s="307"/>
      <c r="G242" s="259"/>
      <c r="H242" s="824">
        <v>3800</v>
      </c>
      <c r="I242" s="259"/>
      <c r="J242" s="361"/>
      <c r="K242" s="824">
        <v>3800</v>
      </c>
      <c r="L242" s="654"/>
      <c r="M242" s="655"/>
      <c r="N242" s="655"/>
      <c r="O242" s="654"/>
      <c r="P242" s="655"/>
      <c r="Q242" s="824">
        <v>2760</v>
      </c>
      <c r="R242" s="824">
        <v>3800</v>
      </c>
      <c r="S242" s="824">
        <v>0</v>
      </c>
      <c r="T242" s="824"/>
      <c r="U242" s="909"/>
      <c r="V242" s="556"/>
    </row>
    <row r="243" spans="1:23" ht="12.75" thickBot="1">
      <c r="A243" s="44">
        <v>36</v>
      </c>
      <c r="B243" s="35"/>
      <c r="C243" s="2"/>
      <c r="D243" s="1" t="s">
        <v>297</v>
      </c>
      <c r="E243" s="14" t="s">
        <v>306</v>
      </c>
      <c r="F243" s="307"/>
      <c r="G243" s="259"/>
      <c r="H243" s="679">
        <v>3000</v>
      </c>
      <c r="I243" s="312"/>
      <c r="J243" s="361"/>
      <c r="K243" s="679">
        <v>3000</v>
      </c>
      <c r="L243" s="654"/>
      <c r="M243" s="655"/>
      <c r="N243" s="655"/>
      <c r="O243" s="654"/>
      <c r="P243" s="655"/>
      <c r="Q243" s="824">
        <v>2273</v>
      </c>
      <c r="R243" s="679">
        <v>3000</v>
      </c>
      <c r="S243" s="679">
        <v>3000</v>
      </c>
      <c r="T243" s="679">
        <v>711</v>
      </c>
      <c r="U243" s="909">
        <f t="shared" si="5"/>
        <v>23.7</v>
      </c>
      <c r="V243" s="556"/>
      <c r="W243" s="248" t="s">
        <v>311</v>
      </c>
    </row>
    <row r="244" spans="1:22" ht="12.75" thickBot="1">
      <c r="A244" s="39">
        <v>1</v>
      </c>
      <c r="B244" s="757"/>
      <c r="C244" s="546" t="s">
        <v>266</v>
      </c>
      <c r="D244" s="329" t="s">
        <v>14</v>
      </c>
      <c r="E244" s="551" t="s">
        <v>102</v>
      </c>
      <c r="F244" s="552"/>
      <c r="G244" s="432"/>
      <c r="H244" s="865">
        <v>29800</v>
      </c>
      <c r="I244" s="553"/>
      <c r="J244" s="554"/>
      <c r="K244" s="865">
        <v>29800</v>
      </c>
      <c r="L244" s="495"/>
      <c r="M244" s="496"/>
      <c r="N244" s="496"/>
      <c r="O244" s="495"/>
      <c r="P244" s="496"/>
      <c r="Q244" s="888">
        <v>29015</v>
      </c>
      <c r="R244" s="865">
        <v>29800</v>
      </c>
      <c r="S244" s="865">
        <v>27350</v>
      </c>
      <c r="T244" s="865">
        <v>27340</v>
      </c>
      <c r="U244" s="908">
        <f t="shared" si="5"/>
        <v>99.96343692870201</v>
      </c>
      <c r="V244" s="761"/>
    </row>
    <row r="245" spans="1:22" ht="12.75" thickBot="1">
      <c r="A245" s="44">
        <v>2</v>
      </c>
      <c r="B245" s="757"/>
      <c r="C245" s="546"/>
      <c r="D245" s="9" t="s">
        <v>15</v>
      </c>
      <c r="E245" s="547" t="s">
        <v>1</v>
      </c>
      <c r="F245" s="539"/>
      <c r="G245" s="548"/>
      <c r="H245" s="263">
        <v>29800</v>
      </c>
      <c r="I245" s="549"/>
      <c r="J245" s="701"/>
      <c r="K245" s="263">
        <v>29800</v>
      </c>
      <c r="L245" s="505"/>
      <c r="M245" s="478"/>
      <c r="N245" s="478"/>
      <c r="O245" s="505"/>
      <c r="P245" s="478"/>
      <c r="Q245" s="825">
        <v>29015</v>
      </c>
      <c r="R245" s="263">
        <v>29800</v>
      </c>
      <c r="S245" s="263">
        <v>27350</v>
      </c>
      <c r="T245" s="263">
        <v>27339</v>
      </c>
      <c r="U245" s="909">
        <f t="shared" si="5"/>
        <v>99.95978062157221</v>
      </c>
      <c r="V245" s="556"/>
    </row>
    <row r="246" spans="1:22" ht="12.75" thickBot="1">
      <c r="A246" s="44">
        <v>3</v>
      </c>
      <c r="B246" s="757"/>
      <c r="C246" s="336" t="s">
        <v>265</v>
      </c>
      <c r="D246" s="329" t="s">
        <v>14</v>
      </c>
      <c r="E246" s="551" t="s">
        <v>189</v>
      </c>
      <c r="F246" s="552"/>
      <c r="G246" s="432"/>
      <c r="H246" s="553">
        <v>2000</v>
      </c>
      <c r="I246" s="553"/>
      <c r="J246" s="554"/>
      <c r="K246" s="553">
        <v>2000</v>
      </c>
      <c r="L246" s="495"/>
      <c r="M246" s="496"/>
      <c r="N246" s="496"/>
      <c r="O246" s="495"/>
      <c r="P246" s="496"/>
      <c r="Q246" s="553">
        <v>1885</v>
      </c>
      <c r="R246" s="553">
        <v>2000</v>
      </c>
      <c r="S246" s="553">
        <v>2000</v>
      </c>
      <c r="T246" s="553">
        <v>2263</v>
      </c>
      <c r="U246" s="908">
        <f t="shared" si="5"/>
        <v>113.14999999999999</v>
      </c>
      <c r="V246" s="556"/>
    </row>
    <row r="247" spans="1:22" ht="12.75" thickBot="1">
      <c r="A247" s="114">
        <v>4</v>
      </c>
      <c r="B247" s="757"/>
      <c r="C247" s="546"/>
      <c r="D247" s="9" t="s">
        <v>15</v>
      </c>
      <c r="E247" s="547" t="s">
        <v>11</v>
      </c>
      <c r="F247" s="539"/>
      <c r="G247" s="548"/>
      <c r="H247" s="826">
        <v>2000</v>
      </c>
      <c r="I247" s="549"/>
      <c r="J247" s="550"/>
      <c r="K247" s="826">
        <v>2000</v>
      </c>
      <c r="L247" s="505"/>
      <c r="M247" s="478"/>
      <c r="N247" s="478"/>
      <c r="O247" s="505"/>
      <c r="P247" s="478"/>
      <c r="Q247" s="826">
        <v>1885</v>
      </c>
      <c r="R247" s="826">
        <v>2000</v>
      </c>
      <c r="S247" s="826">
        <v>2000</v>
      </c>
      <c r="T247" s="826">
        <v>2264</v>
      </c>
      <c r="U247" s="909">
        <f t="shared" si="5"/>
        <v>113.19999999999999</v>
      </c>
      <c r="V247" s="556"/>
    </row>
    <row r="248" spans="1:22" ht="12.75" thickBot="1">
      <c r="A248" s="657"/>
      <c r="B248" s="766"/>
      <c r="C248" s="478"/>
      <c r="D248" s="478"/>
      <c r="E248" s="478"/>
      <c r="F248" s="478"/>
      <c r="G248" s="478"/>
      <c r="H248" s="478"/>
      <c r="I248" s="478"/>
      <c r="J248" s="478"/>
      <c r="K248" s="478"/>
      <c r="L248" s="505"/>
      <c r="M248" s="478"/>
      <c r="N248" s="478"/>
      <c r="O248" s="505"/>
      <c r="P248" s="478"/>
      <c r="Q248" s="827">
        <v>1030631</v>
      </c>
      <c r="R248" s="878">
        <f>R204+R187+R174+R155+R149+R132+R119+R105+R94+R87+R73+R58+R27+R8</f>
        <v>1020600</v>
      </c>
      <c r="S248" s="827">
        <v>1148713</v>
      </c>
      <c r="T248" s="827">
        <f>T204+T187+T174+T155+T149+T132+T104+T94+T87+T73+T58+T27+T8</f>
        <v>1139098</v>
      </c>
      <c r="U248" s="996">
        <f t="shared" si="5"/>
        <v>99.16297630478631</v>
      </c>
      <c r="V248" s="756"/>
    </row>
    <row r="249" spans="18:21" ht="12">
      <c r="R249" s="866"/>
      <c r="S249" s="866"/>
      <c r="T249" s="702"/>
      <c r="U249" s="702"/>
    </row>
    <row r="250" spans="3:22" ht="12">
      <c r="C250" s="756"/>
      <c r="R250" s="867"/>
      <c r="S250" s="867"/>
      <c r="T250" s="867"/>
      <c r="U250" s="867"/>
      <c r="V250" s="756"/>
    </row>
    <row r="252" spans="18:21" ht="12">
      <c r="R252" s="756"/>
      <c r="S252" s="756"/>
      <c r="T252" s="756"/>
      <c r="U252" s="756"/>
    </row>
  </sheetData>
  <sheetProtection/>
  <mergeCells count="15">
    <mergeCell ref="U6:U7"/>
    <mergeCell ref="G6:G7"/>
    <mergeCell ref="H6:H7"/>
    <mergeCell ref="I6:I7"/>
    <mergeCell ref="A1:R1"/>
    <mergeCell ref="Q6:Q7"/>
    <mergeCell ref="R6:R7"/>
    <mergeCell ref="A3:K3"/>
    <mergeCell ref="F4:K4"/>
    <mergeCell ref="J6:J7"/>
    <mergeCell ref="K6:K7"/>
    <mergeCell ref="N6:N7"/>
    <mergeCell ref="M6:M7"/>
    <mergeCell ref="F6:F7"/>
    <mergeCell ref="T6:T7"/>
  </mergeCells>
  <printOptions/>
  <pageMargins left="0.5118110236220472" right="0.15748031496062992" top="0.6299212598425197" bottom="0.1968503937007874" header="0.5511811023622047" footer="0.31496062992125984"/>
  <pageSetup horizontalDpi="600" verticalDpi="600" orientation="landscape" paperSize="9" scale="83" r:id="rId1"/>
  <headerFooter alignWithMargins="0">
    <oddFooter>&amp;R&amp;8&amp;P</oddFooter>
  </headerFooter>
  <rowBreaks count="5" manualBreakCount="5">
    <brk id="56" max="255" man="1"/>
    <brk id="103" max="255" man="1"/>
    <brk id="154" max="255" man="1"/>
    <brk id="203" max="255" man="1"/>
    <brk id="248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User01</cp:lastModifiedBy>
  <cp:lastPrinted>2019-02-08T18:17:42Z</cp:lastPrinted>
  <dcterms:created xsi:type="dcterms:W3CDTF">2006-06-21T07:20:26Z</dcterms:created>
  <dcterms:modified xsi:type="dcterms:W3CDTF">2019-02-10T13:50:31Z</dcterms:modified>
  <cp:category/>
  <cp:version/>
  <cp:contentType/>
  <cp:contentStatus/>
</cp:coreProperties>
</file>